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485" yWindow="-105" windowWidth="10140" windowHeight="7995" activeTab="2"/>
  </bookViews>
  <sheets>
    <sheet name="INSTRUCCIONES" sheetId="6" r:id="rId1"/>
    <sheet name="DETALLE" sheetId="1" r:id="rId2"/>
    <sheet name="RESUMEN" sheetId="2" r:id="rId3"/>
    <sheet name="Proveedores" sheetId="4" r:id="rId4"/>
  </sheets>
  <definedNames>
    <definedName name="_xlnm._FilterDatabase" localSheetId="1" hidden="1">DETALLE!$B$3:$P$218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L6" i="1"/>
  <c r="L205"/>
  <c r="C62" i="2" l="1"/>
  <c r="G26"/>
  <c r="H13"/>
  <c r="G13"/>
  <c r="L195" i="1"/>
  <c r="L194"/>
  <c r="L193"/>
  <c r="L192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O31"/>
  <c r="P31"/>
  <c r="O30"/>
  <c r="P30"/>
  <c r="O29"/>
  <c r="P29"/>
  <c r="O28"/>
  <c r="P28"/>
  <c r="L31"/>
  <c r="L30"/>
  <c r="L29"/>
  <c r="L28"/>
  <c r="L191" l="1"/>
  <c r="P197" l="1"/>
  <c r="O197"/>
  <c r="P196"/>
  <c r="O196"/>
  <c r="H196"/>
  <c r="O195"/>
  <c r="P195" s="1"/>
  <c r="P194"/>
  <c r="O194"/>
  <c r="P193"/>
  <c r="O193"/>
  <c r="P192"/>
  <c r="O192"/>
  <c r="P19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O180"/>
  <c r="P180" s="1"/>
  <c r="P179"/>
  <c r="O179"/>
  <c r="P178"/>
  <c r="O178"/>
  <c r="H178"/>
  <c r="O177"/>
  <c r="P177" s="1"/>
  <c r="P176"/>
  <c r="O176"/>
  <c r="P175"/>
  <c r="O175"/>
  <c r="P174"/>
  <c r="O174"/>
  <c r="P173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O162"/>
  <c r="P162" s="1"/>
  <c r="P161"/>
  <c r="O161"/>
  <c r="P160"/>
  <c r="O160"/>
  <c r="H160"/>
  <c r="O159"/>
  <c r="P159" s="1"/>
  <c r="P158"/>
  <c r="O158"/>
  <c r="P157"/>
  <c r="O157"/>
  <c r="P156"/>
  <c r="O156"/>
  <c r="P155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O144"/>
  <c r="P144" s="1"/>
  <c r="P143"/>
  <c r="O143"/>
  <c r="P142"/>
  <c r="O142"/>
  <c r="H142"/>
  <c r="O141"/>
  <c r="P141" s="1"/>
  <c r="P140"/>
  <c r="O140"/>
  <c r="P139"/>
  <c r="O139"/>
  <c r="P138"/>
  <c r="O138"/>
  <c r="P137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8"/>
  <c r="P128" s="1"/>
  <c r="O127"/>
  <c r="P127" s="1"/>
  <c r="O126"/>
  <c r="P126" s="1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95" l="1"/>
  <c r="B196" s="1"/>
  <c r="B197" s="1"/>
  <c r="B141"/>
  <c r="B142" s="1"/>
  <c r="B143" s="1"/>
  <c r="B177"/>
  <c r="B178" s="1"/>
  <c r="B179" s="1"/>
  <c r="B159"/>
  <c r="B160" s="1"/>
  <c r="B161" s="1"/>
  <c r="O191"/>
  <c r="O173"/>
  <c r="O137"/>
  <c r="O155"/>
  <c r="L48" l="1"/>
  <c r="L65"/>
  <c r="L66"/>
  <c r="L83"/>
  <c r="L84"/>
  <c r="O210"/>
  <c r="O209"/>
  <c r="O204"/>
  <c r="O218"/>
  <c r="O217"/>
  <c r="O208"/>
  <c r="O205"/>
  <c r="O203"/>
  <c r="O202"/>
  <c r="O201"/>
  <c r="O200"/>
  <c r="P25"/>
  <c r="P26"/>
  <c r="P24"/>
  <c r="P23"/>
  <c r="O25"/>
  <c r="O24"/>
  <c r="O23"/>
  <c r="L25"/>
  <c r="L24"/>
  <c r="L23"/>
  <c r="P125"/>
  <c r="P124"/>
  <c r="P122"/>
  <c r="P121"/>
  <c r="P120"/>
  <c r="P119"/>
  <c r="P107"/>
  <c r="P106"/>
  <c r="P104"/>
  <c r="P103"/>
  <c r="P102"/>
  <c r="P101"/>
  <c r="P89"/>
  <c r="P88"/>
  <c r="P86"/>
  <c r="P85"/>
  <c r="P84"/>
  <c r="P83"/>
  <c r="P71"/>
  <c r="P70"/>
  <c r="P68"/>
  <c r="P67"/>
  <c r="P66"/>
  <c r="P65"/>
  <c r="P53"/>
  <c r="P52"/>
  <c r="P50"/>
  <c r="P49"/>
  <c r="P48"/>
  <c r="P47"/>
  <c r="P35"/>
  <c r="P34"/>
  <c r="P32"/>
  <c r="P27"/>
  <c r="P22"/>
  <c r="O199" l="1"/>
  <c r="O216"/>
  <c r="O212"/>
  <c r="O214"/>
  <c r="O206"/>
  <c r="O215"/>
  <c r="O211"/>
  <c r="O207"/>
  <c r="O213"/>
  <c r="O125" l="1"/>
  <c r="O124"/>
  <c r="O123"/>
  <c r="P123" s="1"/>
  <c r="O122"/>
  <c r="O121"/>
  <c r="O120"/>
  <c r="O119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O106"/>
  <c r="O105"/>
  <c r="P105" s="1"/>
  <c r="O104"/>
  <c r="O103"/>
  <c r="O102"/>
  <c r="O10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90"/>
  <c r="P90" s="1"/>
  <c r="O89"/>
  <c r="O88"/>
  <c r="O87"/>
  <c r="P87" s="1"/>
  <c r="O86"/>
  <c r="O85"/>
  <c r="O84"/>
  <c r="O83"/>
  <c r="O82"/>
  <c r="P82" s="1"/>
  <c r="O81"/>
  <c r="P81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1"/>
  <c r="O70"/>
  <c r="O69"/>
  <c r="P69" s="1"/>
  <c r="O68"/>
  <c r="O67"/>
  <c r="O66"/>
  <c r="O65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O52"/>
  <c r="O51"/>
  <c r="P51" s="1"/>
  <c r="O50"/>
  <c r="O49"/>
  <c r="O48"/>
  <c r="O47"/>
  <c r="O46"/>
  <c r="P46" s="1"/>
  <c r="O45"/>
  <c r="P45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O34"/>
  <c r="O33"/>
  <c r="P33" s="1"/>
  <c r="O32"/>
  <c r="O27"/>
  <c r="O26"/>
  <c r="O22"/>
  <c r="O21"/>
  <c r="P21" s="1"/>
  <c r="O20"/>
  <c r="P20" s="1"/>
  <c r="O19"/>
  <c r="P19" s="1"/>
  <c r="O18"/>
  <c r="P18" s="1"/>
  <c r="O17"/>
  <c r="P17" s="1"/>
  <c r="O16"/>
  <c r="P16" s="1"/>
  <c r="O14"/>
  <c r="P14" s="1"/>
  <c r="O13"/>
  <c r="P13" s="1"/>
  <c r="O12"/>
  <c r="P12" s="1"/>
  <c r="O11"/>
  <c r="P11" s="1"/>
  <c r="O15"/>
  <c r="P15" s="1"/>
  <c r="L105" l="1"/>
  <c r="L104"/>
  <c r="L103"/>
  <c r="L102"/>
  <c r="L101"/>
  <c r="L100"/>
  <c r="L99"/>
  <c r="L98"/>
  <c r="L97"/>
  <c r="L96"/>
  <c r="L95"/>
  <c r="L94"/>
  <c r="L93"/>
  <c r="L92"/>
  <c r="L91"/>
  <c r="L90"/>
  <c r="L87"/>
  <c r="L86"/>
  <c r="L85"/>
  <c r="L82"/>
  <c r="L81"/>
  <c r="L80"/>
  <c r="L79"/>
  <c r="L78"/>
  <c r="L77"/>
  <c r="L76"/>
  <c r="L75"/>
  <c r="L74"/>
  <c r="L73"/>
  <c r="L72"/>
  <c r="L69"/>
  <c r="L68"/>
  <c r="L67"/>
  <c r="L64"/>
  <c r="L63"/>
  <c r="L62"/>
  <c r="L61"/>
  <c r="L60"/>
  <c r="L59"/>
  <c r="L58"/>
  <c r="L57"/>
  <c r="L56"/>
  <c r="L55"/>
  <c r="L54"/>
  <c r="L51"/>
  <c r="L50"/>
  <c r="L49"/>
  <c r="L47"/>
  <c r="L46"/>
  <c r="L45"/>
  <c r="L44"/>
  <c r="L43"/>
  <c r="L42"/>
  <c r="L41"/>
  <c r="L40"/>
  <c r="L39"/>
  <c r="L38"/>
  <c r="L37"/>
  <c r="L36"/>
  <c r="H218"/>
  <c r="H217"/>
  <c r="H216"/>
  <c r="H215"/>
  <c r="H214"/>
  <c r="H213"/>
  <c r="H212"/>
  <c r="H211"/>
  <c r="H124"/>
  <c r="H210"/>
  <c r="H209"/>
  <c r="H207"/>
  <c r="H206"/>
  <c r="H204"/>
  <c r="H203"/>
  <c r="H202"/>
  <c r="H201"/>
  <c r="H200"/>
  <c r="H199"/>
  <c r="H106"/>
  <c r="H88"/>
  <c r="H70"/>
  <c r="H52"/>
  <c r="L89" l="1"/>
  <c r="L88"/>
  <c r="L71"/>
  <c r="L70"/>
  <c r="L53"/>
  <c r="L52"/>
  <c r="L16" l="1"/>
  <c r="L19"/>
  <c r="L32"/>
  <c r="L26"/>
  <c r="L21"/>
  <c r="L13"/>
  <c r="C32" i="2"/>
  <c r="G6" s="1"/>
  <c r="G7" l="1"/>
  <c r="L210" i="1"/>
  <c r="L209"/>
  <c r="L214"/>
  <c r="L213"/>
  <c r="L35" l="1"/>
  <c r="L34"/>
  <c r="L33"/>
  <c r="L27"/>
  <c r="L22"/>
  <c r="L20"/>
  <c r="L18"/>
  <c r="L17"/>
  <c r="L15"/>
  <c r="L14"/>
  <c r="L12"/>
  <c r="L11"/>
  <c r="L200"/>
  <c r="L199"/>
  <c r="L202"/>
  <c r="L201"/>
  <c r="L204"/>
  <c r="C19" i="2" s="1"/>
  <c r="L203" i="1"/>
  <c r="C18" i="2" s="1"/>
  <c r="L208" i="1"/>
  <c r="L207"/>
  <c r="L206"/>
  <c r="L215"/>
  <c r="L212"/>
  <c r="L211"/>
  <c r="L216"/>
  <c r="L7"/>
  <c r="L5"/>
  <c r="L4"/>
  <c r="C17" i="2" l="1"/>
  <c r="C57" l="1"/>
  <c r="G8"/>
  <c r="G20"/>
  <c r="C8"/>
  <c r="C21"/>
  <c r="C14"/>
  <c r="C12"/>
  <c r="C27"/>
  <c r="C23"/>
  <c r="C25"/>
  <c r="C9"/>
  <c r="C11"/>
  <c r="C10" l="1"/>
  <c r="C7"/>
  <c r="C29"/>
  <c r="C61" s="1"/>
  <c r="C63" s="1"/>
  <c r="G25" l="1"/>
  <c r="G27" s="1"/>
  <c r="C16"/>
  <c r="C60" s="1"/>
  <c r="C64" s="1"/>
  <c r="C30"/>
  <c r="H10" l="1"/>
  <c r="C55"/>
  <c r="C56"/>
  <c r="G24"/>
  <c r="G29" s="1"/>
  <c r="H14"/>
  <c r="G14"/>
  <c r="D56" l="1"/>
  <c r="F55"/>
  <c r="D55"/>
  <c r="F56"/>
  <c r="H17"/>
  <c r="H16"/>
  <c r="G17"/>
  <c r="G16"/>
</calcChain>
</file>

<file path=xl/comments1.xml><?xml version="1.0" encoding="utf-8"?>
<comments xmlns="http://schemas.openxmlformats.org/spreadsheetml/2006/main">
  <authors>
    <author>GrupCETT</author>
  </authors>
  <commentList>
    <comment ref="K191" authorId="0">
      <text>
        <r>
          <rPr>
            <b/>
            <sz val="9"/>
            <color indexed="81"/>
            <rFont val="Tahoma"/>
            <family val="2"/>
          </rPr>
          <t>GrupCETT:</t>
        </r>
        <r>
          <rPr>
            <sz val="9"/>
            <color indexed="81"/>
            <rFont val="Tahoma"/>
            <family val="2"/>
          </rPr>
          <t xml:space="preserve">
6 son de TFM y 12 de las visitas (para cumplir con las 180 presenciales)</t>
        </r>
      </text>
    </comment>
    <comment ref="K199" authorId="0">
      <text>
        <r>
          <rPr>
            <b/>
            <sz val="9"/>
            <color indexed="81"/>
            <rFont val="Tahoma"/>
            <family val="2"/>
          </rPr>
          <t>Nº de Transfers al y desde aeropuerto</t>
        </r>
      </text>
    </comment>
    <comment ref="K200" authorId="0">
      <text>
        <r>
          <rPr>
            <b/>
            <sz val="9"/>
            <color indexed="81"/>
            <rFont val="Tahoma"/>
            <family val="2"/>
          </rPr>
          <t>Nº de servicios de taxis previsto</t>
        </r>
      </text>
    </comment>
    <comment ref="K201" authorId="0">
      <text>
        <r>
          <rPr>
            <sz val="9"/>
            <color indexed="81"/>
            <rFont val="Tahoma"/>
            <family val="2"/>
          </rPr>
          <t>Nº Excursiones</t>
        </r>
      </text>
    </comment>
    <comment ref="K203" authorId="0">
      <text>
        <r>
          <rPr>
            <b/>
            <sz val="9"/>
            <color indexed="81"/>
            <rFont val="Tahoma"/>
            <family val="2"/>
          </rPr>
          <t>Nº de noches de estancia de cada persona en el HOTEL ALIMARA</t>
        </r>
      </text>
    </comment>
    <comment ref="K204" authorId="0">
      <text>
        <r>
          <rPr>
            <b/>
            <sz val="9"/>
            <color indexed="81"/>
            <rFont val="Tahoma"/>
            <family val="2"/>
          </rPr>
          <t>Nº de noches de estancia de cada persona en la RESIDENCIA ALIMARA</t>
        </r>
      </text>
    </comment>
    <comment ref="J209" authorId="0">
      <text>
        <r>
          <rPr>
            <b/>
            <sz val="9"/>
            <color indexed="81"/>
            <rFont val="Tahoma"/>
            <family val="2"/>
          </rPr>
          <t>GrupCETT:</t>
        </r>
        <r>
          <rPr>
            <sz val="9"/>
            <color indexed="81"/>
            <rFont val="Tahoma"/>
            <family val="2"/>
          </rPr>
          <t xml:space="preserve">
Precio/crédito UB (2019-2020)
</t>
        </r>
      </text>
    </comment>
  </commentList>
</comments>
</file>

<file path=xl/sharedStrings.xml><?xml version="1.0" encoding="utf-8"?>
<sst xmlns="http://schemas.openxmlformats.org/spreadsheetml/2006/main" count="1426" uniqueCount="295">
  <si>
    <t>CETT</t>
  </si>
  <si>
    <t>PRE</t>
  </si>
  <si>
    <t>INV</t>
  </si>
  <si>
    <t>M0</t>
  </si>
  <si>
    <t>Docència</t>
  </si>
  <si>
    <t>Eina</t>
  </si>
  <si>
    <t>M1</t>
  </si>
  <si>
    <t>EXP</t>
  </si>
  <si>
    <t>M2</t>
  </si>
  <si>
    <t>M3</t>
  </si>
  <si>
    <t>M4</t>
  </si>
  <si>
    <t>M5</t>
  </si>
  <si>
    <t>M6</t>
  </si>
  <si>
    <t>Docencia</t>
  </si>
  <si>
    <t xml:space="preserve">Campus Virtual y Servidor </t>
  </si>
  <si>
    <t>Diseño Programa y Memoria UB</t>
  </si>
  <si>
    <t>Comercialización (Marketing y OFE)</t>
  </si>
  <si>
    <t>Coordinación Producción</t>
  </si>
  <si>
    <t>Revisión gramatical</t>
  </si>
  <si>
    <t>Otros conceptos</t>
  </si>
  <si>
    <t>R133-PE13</t>
  </si>
  <si>
    <t>Nom</t>
  </si>
  <si>
    <t>FIXE</t>
  </si>
  <si>
    <t>Producció Online</t>
  </si>
  <si>
    <t>Material On/Line textuals</t>
  </si>
  <si>
    <t>Transfers</t>
  </si>
  <si>
    <t>Autocares</t>
  </si>
  <si>
    <t>Aviones</t>
  </si>
  <si>
    <t>TOTAL FIXES</t>
  </si>
  <si>
    <t>VARIABLE</t>
  </si>
  <si>
    <t>Allotjament - Agora/Alimara</t>
  </si>
  <si>
    <t>TOTAL VARIABLES</t>
  </si>
  <si>
    <t xml:space="preserve">TOTAL COST CURS </t>
  </si>
  <si>
    <t>Tuition FEE</t>
  </si>
  <si>
    <t>NUM PAX</t>
  </si>
  <si>
    <t>Costes Fijos</t>
  </si>
  <si>
    <t>Costes Variables</t>
  </si>
  <si>
    <t>Precio Venta</t>
  </si>
  <si>
    <t>Precio Venta - Costes Variables</t>
  </si>
  <si>
    <t>Punt Mort</t>
  </si>
  <si>
    <t>Proveedor/Autor
/Profesor</t>
  </si>
  <si>
    <t>Autoría Material Textual (Material, texto guía, autotest)</t>
  </si>
  <si>
    <t>Maquetación y adaptación pedagógica</t>
  </si>
  <si>
    <t>Cápsulas Audivisuales: vídeo</t>
  </si>
  <si>
    <t>Motion Graphic - Recap</t>
  </si>
  <si>
    <t>Docencia PRESENCIAL</t>
  </si>
  <si>
    <t>Casos de Estudio</t>
  </si>
  <si>
    <t>Autoría Material Audiovisual: redacción guiones</t>
  </si>
  <si>
    <t>Realización del material audiovisual: registro, producción y edición</t>
  </si>
  <si>
    <t>POL</t>
  </si>
  <si>
    <t>DOC</t>
  </si>
  <si>
    <t>DOP</t>
  </si>
  <si>
    <t>DOO</t>
  </si>
  <si>
    <t>CONCEPTOS LOGÍSTICOS</t>
  </si>
  <si>
    <t>TRANSFERS</t>
  </si>
  <si>
    <t>LOG</t>
  </si>
  <si>
    <t>Aeropuerto</t>
  </si>
  <si>
    <t>Taxis</t>
  </si>
  <si>
    <t>TRANSPORTES</t>
  </si>
  <si>
    <t>Hotel Alimara</t>
  </si>
  <si>
    <t>Residencia Ágora</t>
  </si>
  <si>
    <t>Seguro Alumnos</t>
  </si>
  <si>
    <t>Welcome Pack</t>
  </si>
  <si>
    <t>EXCURSIONES / VISITAS</t>
  </si>
  <si>
    <t>Excursión 1</t>
  </si>
  <si>
    <t>Excursión 3</t>
  </si>
  <si>
    <t>Excursión 2</t>
  </si>
  <si>
    <t>CÓCTEL - DESPEDIDA</t>
  </si>
  <si>
    <t>Cóctel</t>
  </si>
  <si>
    <t>OnLine</t>
  </si>
  <si>
    <t>Excursión 4</t>
  </si>
  <si>
    <t>Excursión 5</t>
  </si>
  <si>
    <t>OTROS CONCEPTOS</t>
  </si>
  <si>
    <t>CONCEPTOS ACADÉMICOS</t>
  </si>
  <si>
    <t>Tasa por crédito</t>
  </si>
  <si>
    <t>Tasa fija</t>
  </si>
  <si>
    <t>Tasas UB</t>
  </si>
  <si>
    <t>Transportes</t>
  </si>
  <si>
    <t>Número de Alumnos Previstos</t>
  </si>
  <si>
    <t>Presencial</t>
  </si>
  <si>
    <t>Márgenes de Referencia</t>
  </si>
  <si>
    <t>Coste por alumno</t>
  </si>
  <si>
    <t>Package Price</t>
  </si>
  <si>
    <t>No incluye alojamiento</t>
  </si>
  <si>
    <t>Incluye alojamiento</t>
  </si>
  <si>
    <t>Importe CETT por alumno</t>
  </si>
  <si>
    <t>ANÁLISIS DE PUNTO MUERTO</t>
  </si>
  <si>
    <t>Conceptos</t>
  </si>
  <si>
    <t>INV/EXP</t>
  </si>
  <si>
    <t>Módul</t>
  </si>
  <si>
    <t>Código</t>
  </si>
  <si>
    <t>Inversión</t>
  </si>
  <si>
    <t>TIPO</t>
  </si>
  <si>
    <t>PRO</t>
  </si>
  <si>
    <t>INT</t>
  </si>
  <si>
    <t>EXT</t>
  </si>
  <si>
    <t>AUT1</t>
  </si>
  <si>
    <t>AUT2</t>
  </si>
  <si>
    <t>DOC1</t>
  </si>
  <si>
    <t>DOC2</t>
  </si>
  <si>
    <t>AUT3</t>
  </si>
  <si>
    <t>AUT4</t>
  </si>
  <si>
    <t>AUT5</t>
  </si>
  <si>
    <t>AUT6</t>
  </si>
  <si>
    <t>AUT7</t>
  </si>
  <si>
    <t>AUT8</t>
  </si>
  <si>
    <t>AUT9</t>
  </si>
  <si>
    <t>AUT10</t>
  </si>
  <si>
    <t>AUT11</t>
  </si>
  <si>
    <t>AUT12</t>
  </si>
  <si>
    <t>DOC3</t>
  </si>
  <si>
    <t>DOC4</t>
  </si>
  <si>
    <t>DOC5</t>
  </si>
  <si>
    <t>DOC6</t>
  </si>
  <si>
    <t>DOC7</t>
  </si>
  <si>
    <t>DOC8</t>
  </si>
  <si>
    <t>DOC9</t>
  </si>
  <si>
    <t>DOC10</t>
  </si>
  <si>
    <t>DOC11</t>
  </si>
  <si>
    <t>DOC12</t>
  </si>
  <si>
    <t>PRO1</t>
  </si>
  <si>
    <t>ALI</t>
  </si>
  <si>
    <t>AGO</t>
  </si>
  <si>
    <t>CARS</t>
  </si>
  <si>
    <t>AVI</t>
  </si>
  <si>
    <t>AERO</t>
  </si>
  <si>
    <t>TAXI</t>
  </si>
  <si>
    <t>EXC1</t>
  </si>
  <si>
    <t>EXC2</t>
  </si>
  <si>
    <t>EXC3</t>
  </si>
  <si>
    <t>EXC4</t>
  </si>
  <si>
    <t>EXT5</t>
  </si>
  <si>
    <t>COCT</t>
  </si>
  <si>
    <t>COCT2</t>
  </si>
  <si>
    <t>COCT3</t>
  </si>
  <si>
    <t>CAS2</t>
  </si>
  <si>
    <t>CAS3</t>
  </si>
  <si>
    <t>REVG</t>
  </si>
  <si>
    <t>REVG1</t>
  </si>
  <si>
    <t>REVG2</t>
  </si>
  <si>
    <t>REVG3</t>
  </si>
  <si>
    <t>REVG4</t>
  </si>
  <si>
    <t>REVG5</t>
  </si>
  <si>
    <t>CETT1</t>
  </si>
  <si>
    <t>CETT2</t>
  </si>
  <si>
    <t>CETT3</t>
  </si>
  <si>
    <t>CETT4</t>
  </si>
  <si>
    <t>CETT5</t>
  </si>
  <si>
    <t>CAS1</t>
  </si>
  <si>
    <t>CAS4</t>
  </si>
  <si>
    <t>CAS5</t>
  </si>
  <si>
    <t>CAS6</t>
  </si>
  <si>
    <t>AUT13</t>
  </si>
  <si>
    <t>AUT14</t>
  </si>
  <si>
    <t>AUT15</t>
  </si>
  <si>
    <t>AUT16</t>
  </si>
  <si>
    <t>AUT17</t>
  </si>
  <si>
    <t>AUT18</t>
  </si>
  <si>
    <t>AUT19</t>
  </si>
  <si>
    <t>AUT20</t>
  </si>
  <si>
    <t>AUT21</t>
  </si>
  <si>
    <t>AUT22</t>
  </si>
  <si>
    <t>AUT23</t>
  </si>
  <si>
    <t>AUT24</t>
  </si>
  <si>
    <t>AUT25</t>
  </si>
  <si>
    <t>AUT26</t>
  </si>
  <si>
    <t>AUT27</t>
  </si>
  <si>
    <t>AUT28</t>
  </si>
  <si>
    <t>AUT29</t>
  </si>
  <si>
    <t>AUT30</t>
  </si>
  <si>
    <t>AUT31</t>
  </si>
  <si>
    <t>AUT32</t>
  </si>
  <si>
    <t>AUT33</t>
  </si>
  <si>
    <t>AUT34</t>
  </si>
  <si>
    <t>AUT35</t>
  </si>
  <si>
    <t>AUT36</t>
  </si>
  <si>
    <t>AUT37</t>
  </si>
  <si>
    <t>AUT38</t>
  </si>
  <si>
    <t>AUT39</t>
  </si>
  <si>
    <t>AUT40</t>
  </si>
  <si>
    <t>AUT41</t>
  </si>
  <si>
    <t>AUT42</t>
  </si>
  <si>
    <t>AUT43</t>
  </si>
  <si>
    <t>AUT44</t>
  </si>
  <si>
    <t>AUT45</t>
  </si>
  <si>
    <t>AUT46</t>
  </si>
  <si>
    <t>AUT47</t>
  </si>
  <si>
    <t>AUT48</t>
  </si>
  <si>
    <t>UBV</t>
  </si>
  <si>
    <t>UVF</t>
  </si>
  <si>
    <t>SEG</t>
  </si>
  <si>
    <t>WCM</t>
  </si>
  <si>
    <t>ALOJAMIENTO</t>
  </si>
  <si>
    <t>PREVISIÓN</t>
  </si>
  <si>
    <t>REAL</t>
  </si>
  <si>
    <t>M7</t>
  </si>
  <si>
    <t>M8</t>
  </si>
  <si>
    <t>M9</t>
  </si>
  <si>
    <t>M10</t>
  </si>
  <si>
    <t>Docencia PRESENCIAL (Sincrónicas)</t>
  </si>
  <si>
    <t>Docencia ONLINE (Asincrónica)</t>
  </si>
  <si>
    <t>Rótulos de fila</t>
  </si>
  <si>
    <t>Total general</t>
  </si>
  <si>
    <t>Codi Comercial</t>
  </si>
  <si>
    <t>% Cost respecte Facturació</t>
  </si>
  <si>
    <t>Análisis</t>
  </si>
  <si>
    <t>Coste por Alumno</t>
  </si>
  <si>
    <t>Factor</t>
  </si>
  <si>
    <t>Precio de Venta</t>
  </si>
  <si>
    <t>Alojamiento incluído</t>
  </si>
  <si>
    <t>NO</t>
  </si>
  <si>
    <t>SÍ</t>
  </si>
  <si>
    <t>Importe CETT/Alumno</t>
  </si>
  <si>
    <t>Análisis punto muerto</t>
  </si>
  <si>
    <t>Costes Fijos / (Precio Venta - Costes Variables)</t>
  </si>
  <si>
    <t>Punto Muerto</t>
  </si>
  <si>
    <t>Costes Fijos (CF)</t>
  </si>
  <si>
    <t>Costes Variables (CV)</t>
  </si>
  <si>
    <t>Precio Venta (PV)</t>
  </si>
  <si>
    <t>PV  - CV</t>
  </si>
  <si>
    <t>Facturación</t>
  </si>
  <si>
    <t>Facturación CETT</t>
  </si>
  <si>
    <t>Ir</t>
  </si>
  <si>
    <t>(en blanco)</t>
  </si>
  <si>
    <t>Leyenda filtros</t>
  </si>
  <si>
    <t>Docencia OnLine</t>
  </si>
  <si>
    <t>Docencia Presencial</t>
  </si>
  <si>
    <t>Conceptos logísticos</t>
  </si>
  <si>
    <t>Producción de material</t>
  </si>
  <si>
    <t>Interno</t>
  </si>
  <si>
    <t>INT/EXT</t>
  </si>
  <si>
    <t>Prev/Precio</t>
  </si>
  <si>
    <t>Prev/Q</t>
  </si>
  <si>
    <t>Prev/TOTAL</t>
  </si>
  <si>
    <t>Real/Precio</t>
  </si>
  <si>
    <t>Real/Q</t>
  </si>
  <si>
    <t>Real/TOTAL</t>
  </si>
  <si>
    <t>Otro alojamiento</t>
  </si>
  <si>
    <t>Este fichero está confeccionado para uso interno y generación de presupuestos</t>
  </si>
  <si>
    <t>Contiene 4 pestañas:</t>
  </si>
  <si>
    <t>DETALLE</t>
  </si>
  <si>
    <t>En esta pestaña se introducen todos los conceptos que son necesarios para ejecutar el proyecto</t>
  </si>
  <si>
    <t>Existen dos grandes grupos de conceptos: A</t>
  </si>
  <si>
    <t>(NOTA: se han creado 10 módulos. Sólo hay que informar los módulos (asignaturas) que tenga el proyecto SIN BORRAR filas</t>
  </si>
  <si>
    <t xml:space="preserve">Cada módulo contiene los mismos conceptos. </t>
  </si>
  <si>
    <r>
      <rPr>
        <sz val="11"/>
        <color rgb="FFFF0000"/>
        <rFont val="Calibri"/>
        <family val="2"/>
        <scheme val="minor"/>
      </rPr>
      <t>Académicos</t>
    </r>
    <r>
      <rPr>
        <sz val="11"/>
        <color theme="1"/>
        <rFont val="Calibri"/>
        <family val="2"/>
        <scheme val="minor"/>
      </rPr>
      <t>: en el que se recoge la información por módulos (asignaturas) e incluye la producción de materiales, docencia</t>
    </r>
  </si>
  <si>
    <r>
      <rPr>
        <sz val="11"/>
        <color rgb="FFFF0000"/>
        <rFont val="Calibri"/>
        <family val="2"/>
        <scheme val="minor"/>
      </rPr>
      <t>Logísticos</t>
    </r>
    <r>
      <rPr>
        <sz val="11"/>
        <color theme="1"/>
        <rFont val="Calibri"/>
        <family val="2"/>
        <scheme val="minor"/>
      </rPr>
      <t>: en el que se recoge toda la información logística del proyecto (viajes, alojamientos, excursiones y otros conceptos)</t>
    </r>
  </si>
  <si>
    <t>Sólo se ha de informar:</t>
  </si>
  <si>
    <t>Conceptos (Columna E): se puede editar este texto pero se sugiere sólo añadir en paréntesis cualquier detalle que se quiera añadir</t>
  </si>
  <si>
    <t>Proveedor/Autor/Profesor (Columna G): Es importante proporcionar esta información. Si no se dispone de ella se puede utilizar: "por determinar"</t>
  </si>
  <si>
    <t>INT/EXT (Columna I): si el proveedor es interno o externo</t>
  </si>
  <si>
    <t>Prev/Precio (Columna J): Previsión de precio o tarifa del proveedor</t>
  </si>
  <si>
    <t>Prev/Q (Columna K): Previsión de cantidad (ejemplo: 2 viajes, 1 documento, 6 horas de docencia, 5 noches de alojamiento</t>
  </si>
  <si>
    <t>Prev/Precio (Columna J): Precio real cerrado con el proveedor</t>
  </si>
  <si>
    <t>Prev/Q (Columna K): Cantidad real cerrado/negociado con el proveedor (ejemplo: 2 viajes, 1 documento, 6 horas de docencia, 5 noches de alojamiento</t>
  </si>
  <si>
    <t>RESUMEN</t>
  </si>
  <si>
    <r>
      <t>Esta pestaña recoge y agrupa toda la información (</t>
    </r>
    <r>
      <rPr>
        <sz val="9"/>
        <color theme="1"/>
        <rFont val="Calibri"/>
        <family val="2"/>
        <scheme val="minor"/>
      </rPr>
      <t>introducida en la pestaña DETALLE</t>
    </r>
    <r>
      <rPr>
        <sz val="11"/>
        <color theme="1"/>
        <rFont val="Calibri"/>
        <family val="2"/>
        <scheme val="minor"/>
      </rPr>
      <t>) en el formulario de presupuestos R133-PE13</t>
    </r>
  </si>
  <si>
    <t>Esta pestaña sirve para la aprobación del presupuesto</t>
  </si>
  <si>
    <t>Proveedores</t>
  </si>
  <si>
    <t xml:space="preserve">Esta pestaña recoge y agrupa la información por proveedores. </t>
  </si>
  <si>
    <t>Esta pestaña sirve para que Administración pueda contrastar las factuas recibidas con el presupuesto aprobado</t>
  </si>
  <si>
    <t>Funciona con una tabla dinámica (ver pestaña Proveedores para instrucciones)</t>
  </si>
  <si>
    <t>IMPORTANTE: Cada vez que abras esta pestaña es importante que actualices la tabla dinámica</t>
  </si>
  <si>
    <t>Importante:</t>
  </si>
  <si>
    <t>Si te faltan FILAS, marca la fila y combina las teclas CTRL+</t>
  </si>
  <si>
    <t>Suma de Prev/TOTAL</t>
  </si>
  <si>
    <t>La tabla dinámica se inserta siguiendo estos pasos:</t>
  </si>
  <si>
    <t>2- En el menú de Excel selecciona la opción: Insertar Tabla Dinámica</t>
  </si>
  <si>
    <t>1- Posiciona  el cursor en la celda B2 de la pestaña Proveedores</t>
  </si>
  <si>
    <t>3- Selecciona la fuente de información (Tabla o Rango de los datos a analizar): posionate en la pestaña "Detalle" y marca las celdas B3 a L218):</t>
  </si>
  <si>
    <t>4- En el asistente de tabla dinámica, arrastra los conceptos para su análisis:</t>
  </si>
  <si>
    <t>Código --&gt; Area "Filtro de Informe"</t>
  </si>
  <si>
    <t>Proveedor/Autor/Profesor --&gt; "Rótulos de fila"</t>
  </si>
  <si>
    <t>Prev/TOTAL --&gt; "∑    Valores"</t>
  </si>
  <si>
    <t>5- Una vez arrastrados los campos, cambia la configuración de campo</t>
  </si>
  <si>
    <t>1) Despliega el menú de "Cuenta de Pr…."</t>
  </si>
  <si>
    <t>2) Selecciona la opción"Configuración de campo de valor"</t>
  </si>
  <si>
    <t>3) Selecciona en el cuadro de diágolo la opción "Suma"</t>
  </si>
  <si>
    <t>4) Acepta</t>
  </si>
  <si>
    <t>de "Prev/TOTAL":</t>
  </si>
  <si>
    <t>6- Utiliza los filtros de "Código" para visualizar los datos que te interesen:</t>
  </si>
  <si>
    <t>Así, como ejemplo, hemos aplicado el filtro para POL (Producción Online):</t>
  </si>
  <si>
    <t>De donde sabremos, que por ejemplo, para este proyecto deberíamos pagar como máximo 4.000€ a Mar de Paraulas</t>
  </si>
  <si>
    <t>Si necesitas ver el detalle, haz doble clic sobre el Proveedor:</t>
  </si>
  <si>
    <t xml:space="preserve">Y selecciona el campo que </t>
  </si>
  <si>
    <t>Por ejemplo: Conceptos</t>
  </si>
  <si>
    <t xml:space="preserve">Si necesitas ver más detalle, vuelve a hacer </t>
  </si>
  <si>
    <t>doble clic. Por ejemplo, en Revisión Gramatical + Mòdul:</t>
  </si>
  <si>
    <t>Verás, que por ejemplo, para este proveedor, deberías</t>
  </si>
  <si>
    <t>recibir facturas de 1.000€ para los módulos: M1, M3, M4 y M5</t>
  </si>
  <si>
    <t>(utiliza la información de "Leyenda de Filtros")</t>
  </si>
  <si>
    <t>quieres ver en detalle.</t>
  </si>
  <si>
    <t>Alumnos</t>
  </si>
  <si>
    <t>PLANTILLA PRESSUPOST FORMACIÓ CONTINUA</t>
  </si>
  <si>
    <t xml:space="preserve">V.1 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</si>
</sst>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C0A]_-;\-* #,##0.00\ [$€-C0A]_-;_-* &quot;-&quot;??\ [$€-C0A]_-;_-@_-"/>
    <numFmt numFmtId="166" formatCode="#,##0.00\ &quot;€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.35"/>
      <color theme="1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B05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00B050"/>
      </left>
      <right/>
      <top/>
      <bottom style="medium">
        <color indexed="64"/>
      </bottom>
      <diagonal/>
    </border>
    <border>
      <left style="double">
        <color rgb="FF00B050"/>
      </left>
      <right/>
      <top style="medium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/>
      <diagonal/>
    </border>
    <border>
      <left style="double">
        <color rgb="FF00B050"/>
      </left>
      <right/>
      <top style="thin">
        <color indexed="64"/>
      </top>
      <bottom style="medium">
        <color indexed="64"/>
      </bottom>
      <diagonal/>
    </border>
    <border>
      <left style="double">
        <color rgb="FF00B050"/>
      </left>
      <right/>
      <top style="medium">
        <color indexed="64"/>
      </top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 applyAlignment="1"/>
    <xf numFmtId="0" fontId="5" fillId="0" borderId="0" xfId="0" applyFont="1" applyBorder="1" applyAlignment="1"/>
    <xf numFmtId="0" fontId="2" fillId="0" borderId="0" xfId="0" applyFont="1"/>
    <xf numFmtId="0" fontId="6" fillId="0" borderId="15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44" fontId="7" fillId="0" borderId="0" xfId="0" applyNumberFormat="1" applyFont="1"/>
    <xf numFmtId="44" fontId="6" fillId="0" borderId="15" xfId="0" applyNumberFormat="1" applyFont="1" applyBorder="1"/>
    <xf numFmtId="43" fontId="0" fillId="0" borderId="0" xfId="0" applyNumberFormat="1"/>
    <xf numFmtId="44" fontId="7" fillId="0" borderId="0" xfId="2" applyFont="1"/>
    <xf numFmtId="0" fontId="0" fillId="0" borderId="15" xfId="0" applyBorder="1"/>
    <xf numFmtId="44" fontId="2" fillId="3" borderId="14" xfId="0" applyNumberFormat="1" applyFont="1" applyFill="1" applyBorder="1"/>
    <xf numFmtId="165" fontId="6" fillId="0" borderId="15" xfId="0" applyNumberFormat="1" applyFont="1" applyBorder="1"/>
    <xf numFmtId="0" fontId="8" fillId="0" borderId="0" xfId="0" applyFont="1"/>
    <xf numFmtId="0" fontId="0" fillId="0" borderId="5" xfId="0" applyBorder="1"/>
    <xf numFmtId="10" fontId="8" fillId="0" borderId="0" xfId="3" applyNumberFormat="1" applyFont="1" applyBorder="1"/>
    <xf numFmtId="164" fontId="0" fillId="0" borderId="14" xfId="1" applyNumberFormat="1" applyFont="1" applyBorder="1"/>
    <xf numFmtId="43" fontId="8" fillId="0" borderId="0" xfId="0" applyNumberFormat="1" applyFont="1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44" fontId="0" fillId="0" borderId="0" xfId="2" applyFont="1"/>
    <xf numFmtId="43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/>
    <xf numFmtId="43" fontId="8" fillId="0" borderId="0" xfId="0" applyNumberFormat="1" applyFont="1" applyFill="1"/>
    <xf numFmtId="0" fontId="7" fillId="0" borderId="3" xfId="0" applyFont="1" applyBorder="1"/>
    <xf numFmtId="0" fontId="7" fillId="0" borderId="1" xfId="0" applyFont="1" applyBorder="1"/>
    <xf numFmtId="0" fontId="7" fillId="0" borderId="4" xfId="0" applyFont="1" applyBorder="1"/>
    <xf numFmtId="4" fontId="7" fillId="0" borderId="3" xfId="0" applyNumberFormat="1" applyFont="1" applyFill="1" applyBorder="1"/>
    <xf numFmtId="4" fontId="7" fillId="0" borderId="3" xfId="0" applyNumberFormat="1" applyFont="1" applyBorder="1"/>
    <xf numFmtId="0" fontId="7" fillId="0" borderId="5" xfId="0" applyFont="1" applyBorder="1"/>
    <xf numFmtId="4" fontId="7" fillId="0" borderId="1" xfId="0" applyNumberFormat="1" applyFont="1" applyFill="1" applyBorder="1"/>
    <xf numFmtId="4" fontId="7" fillId="0" borderId="1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13" xfId="0" applyFont="1" applyBorder="1"/>
    <xf numFmtId="4" fontId="7" fillId="0" borderId="12" xfId="0" applyNumberFormat="1" applyFont="1" applyFill="1" applyBorder="1"/>
    <xf numFmtId="4" fontId="7" fillId="0" borderId="12" xfId="0" applyNumberFormat="1" applyFont="1" applyBorder="1"/>
    <xf numFmtId="0" fontId="7" fillId="0" borderId="19" xfId="0" applyFont="1" applyBorder="1"/>
    <xf numFmtId="0" fontId="7" fillId="0" borderId="18" xfId="0" applyFont="1" applyBorder="1"/>
    <xf numFmtId="0" fontId="7" fillId="0" borderId="0" xfId="0" applyFont="1" applyAlignment="1">
      <alignment horizontal="center"/>
    </xf>
    <xf numFmtId="0" fontId="11" fillId="0" borderId="0" xfId="0" applyFont="1"/>
    <xf numFmtId="0" fontId="12" fillId="5" borderId="2" xfId="0" applyFont="1" applyFill="1" applyBorder="1"/>
    <xf numFmtId="166" fontId="12" fillId="5" borderId="17" xfId="0" applyNumberFormat="1" applyFont="1" applyFill="1" applyBorder="1"/>
    <xf numFmtId="166" fontId="2" fillId="3" borderId="1" xfId="1" applyNumberFormat="1" applyFont="1" applyFill="1" applyBorder="1"/>
    <xf numFmtId="166" fontId="6" fillId="0" borderId="15" xfId="1" applyNumberFormat="1" applyFont="1" applyFill="1" applyBorder="1"/>
    <xf numFmtId="166" fontId="0" fillId="0" borderId="0" xfId="0" applyNumberFormat="1"/>
    <xf numFmtId="0" fontId="7" fillId="0" borderId="0" xfId="0" applyFont="1" applyBorder="1"/>
    <xf numFmtId="44" fontId="7" fillId="0" borderId="0" xfId="0" applyNumberFormat="1" applyFont="1" applyBorder="1"/>
    <xf numFmtId="44" fontId="7" fillId="0" borderId="0" xfId="2" applyFont="1" applyBorder="1"/>
    <xf numFmtId="0" fontId="13" fillId="3" borderId="1" xfId="0" applyFont="1" applyFill="1" applyBorder="1"/>
    <xf numFmtId="0" fontId="13" fillId="3" borderId="16" xfId="0" applyFont="1" applyFill="1" applyBorder="1"/>
    <xf numFmtId="0" fontId="7" fillId="0" borderId="0" xfId="0" applyFont="1" applyFill="1" applyBorder="1"/>
    <xf numFmtId="166" fontId="1" fillId="0" borderId="6" xfId="1" applyNumberFormat="1" applyFont="1" applyBorder="1"/>
    <xf numFmtId="0" fontId="0" fillId="4" borderId="23" xfId="0" applyFill="1" applyBorder="1"/>
    <xf numFmtId="166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44" fontId="0" fillId="4" borderId="0" xfId="0" applyNumberFormat="1" applyFill="1" applyBorder="1"/>
    <xf numFmtId="0" fontId="0" fillId="4" borderId="25" xfId="0" applyFill="1" applyBorder="1"/>
    <xf numFmtId="166" fontId="0" fillId="4" borderId="26" xfId="0" applyNumberFormat="1" applyFill="1" applyBorder="1" applyAlignment="1">
      <alignment horizontal="center"/>
    </xf>
    <xf numFmtId="44" fontId="0" fillId="4" borderId="26" xfId="0" applyNumberFormat="1" applyFill="1" applyBorder="1"/>
    <xf numFmtId="44" fontId="7" fillId="0" borderId="0" xfId="0" applyNumberFormat="1" applyFont="1" applyAlignment="1">
      <alignment horizontal="left"/>
    </xf>
    <xf numFmtId="2" fontId="14" fillId="5" borderId="17" xfId="0" applyNumberFormat="1" applyFont="1" applyFill="1" applyBorder="1"/>
    <xf numFmtId="0" fontId="7" fillId="0" borderId="0" xfId="0" applyFont="1" applyAlignment="1">
      <alignment horizontal="right"/>
    </xf>
    <xf numFmtId="2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/>
    <xf numFmtId="0" fontId="7" fillId="0" borderId="29" xfId="0" applyFont="1" applyBorder="1"/>
    <xf numFmtId="4" fontId="7" fillId="0" borderId="3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30" xfId="0" applyFont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6" borderId="0" xfId="0" applyFill="1" applyBorder="1" applyAlignment="1"/>
    <xf numFmtId="0" fontId="5" fillId="0" borderId="0" xfId="0" applyFont="1" applyBorder="1" applyAlignment="1">
      <alignment horizontal="center"/>
    </xf>
    <xf numFmtId="0" fontId="7" fillId="0" borderId="0" xfId="2" applyNumberFormat="1" applyFont="1" applyBorder="1"/>
    <xf numFmtId="166" fontId="7" fillId="0" borderId="0" xfId="0" applyNumberFormat="1" applyFont="1"/>
    <xf numFmtId="0" fontId="7" fillId="0" borderId="0" xfId="0" applyFont="1" applyBorder="1" applyAlignment="1"/>
    <xf numFmtId="44" fontId="7" fillId="0" borderId="0" xfId="0" applyNumberFormat="1" applyFont="1" applyFill="1" applyBorder="1"/>
    <xf numFmtId="43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17" fillId="4" borderId="24" xfId="0" applyFont="1" applyFill="1" applyBorder="1"/>
    <xf numFmtId="44" fontId="7" fillId="4" borderId="0" xfId="0" applyNumberFormat="1" applyFont="1" applyFill="1" applyBorder="1"/>
    <xf numFmtId="44" fontId="7" fillId="4" borderId="26" xfId="0" applyNumberFormat="1" applyFont="1" applyFill="1" applyBorder="1"/>
    <xf numFmtId="0" fontId="7" fillId="0" borderId="0" xfId="0" applyFont="1" applyFill="1"/>
    <xf numFmtId="43" fontId="7" fillId="0" borderId="0" xfId="1" applyFont="1" applyFill="1" applyBorder="1"/>
    <xf numFmtId="0" fontId="9" fillId="0" borderId="0" xfId="0" applyFont="1" applyFill="1"/>
    <xf numFmtId="43" fontId="7" fillId="0" borderId="0" xfId="1" applyFont="1" applyBorder="1"/>
    <xf numFmtId="10" fontId="9" fillId="0" borderId="0" xfId="3" applyNumberFormat="1" applyFont="1" applyBorder="1"/>
    <xf numFmtId="43" fontId="9" fillId="0" borderId="0" xfId="0" applyNumberFormat="1" applyFont="1"/>
    <xf numFmtId="166" fontId="16" fillId="0" borderId="0" xfId="0" applyNumberFormat="1" applyFont="1" applyAlignment="1">
      <alignment horizontal="center"/>
    </xf>
    <xf numFmtId="166" fontId="14" fillId="5" borderId="0" xfId="0" applyNumberFormat="1" applyFont="1" applyFill="1" applyBorder="1"/>
    <xf numFmtId="0" fontId="0" fillId="0" borderId="0" xfId="0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4" fontId="0" fillId="4" borderId="0" xfId="0" applyNumberFormat="1" applyFill="1" applyBorder="1" applyAlignment="1">
      <alignment horizontal="center"/>
    </xf>
    <xf numFmtId="44" fontId="0" fillId="4" borderId="2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2" applyFont="1" applyAlignment="1">
      <alignment horizontal="center"/>
    </xf>
    <xf numFmtId="166" fontId="14" fillId="5" borderId="17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9" fillId="0" borderId="0" xfId="4" applyBorder="1" applyAlignment="1" applyProtection="1">
      <alignment horizontal="center"/>
    </xf>
    <xf numFmtId="44" fontId="19" fillId="0" borderId="0" xfId="4" applyNumberFormat="1" applyAlignment="1" applyProtection="1">
      <alignment horizontal="center"/>
    </xf>
    <xf numFmtId="0" fontId="19" fillId="0" borderId="0" xfId="4" applyAlignment="1" applyProtection="1">
      <alignment horizontal="center"/>
    </xf>
    <xf numFmtId="0" fontId="7" fillId="0" borderId="0" xfId="0" applyFont="1" applyAlignment="1"/>
    <xf numFmtId="0" fontId="0" fillId="6" borderId="0" xfId="0" applyFill="1"/>
    <xf numFmtId="0" fontId="7" fillId="0" borderId="0" xfId="0" applyFont="1" applyAlignment="1">
      <alignment horizontal="right"/>
    </xf>
    <xf numFmtId="0" fontId="21" fillId="6" borderId="0" xfId="0" applyFont="1" applyFill="1"/>
    <xf numFmtId="2" fontId="14" fillId="7" borderId="0" xfId="0" applyNumberFormat="1" applyFont="1" applyFill="1" applyAlignment="1">
      <alignment horizontal="center"/>
    </xf>
    <xf numFmtId="166" fontId="22" fillId="4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22" fillId="4" borderId="0" xfId="0" applyNumberFormat="1" applyFont="1" applyFill="1" applyAlignment="1" applyProtection="1">
      <alignment horizontal="center"/>
      <protection locked="0"/>
    </xf>
    <xf numFmtId="10" fontId="23" fillId="2" borderId="14" xfId="3" applyNumberFormat="1" applyFont="1" applyFill="1" applyBorder="1" applyAlignment="1">
      <alignment horizontal="center"/>
    </xf>
    <xf numFmtId="164" fontId="7" fillId="0" borderId="0" xfId="0" applyNumberFormat="1" applyFont="1"/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37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7" fillId="0" borderId="38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0" fillId="0" borderId="0" xfId="0" applyAlignment="1">
      <alignment horizontal="left" indent="1"/>
    </xf>
    <xf numFmtId="2" fontId="7" fillId="0" borderId="8" xfId="0" applyNumberFormat="1" applyFont="1" applyBorder="1"/>
    <xf numFmtId="2" fontId="7" fillId="0" borderId="13" xfId="0" applyNumberFormat="1" applyFont="1" applyBorder="1"/>
    <xf numFmtId="2" fontId="7" fillId="0" borderId="29" xfId="0" applyNumberFormat="1" applyFont="1" applyBorder="1"/>
    <xf numFmtId="2" fontId="0" fillId="0" borderId="0" xfId="0" applyNumberFormat="1"/>
    <xf numFmtId="2" fontId="7" fillId="0" borderId="19" xfId="0" applyNumberFormat="1" applyFont="1" applyBorder="1"/>
    <xf numFmtId="2" fontId="7" fillId="0" borderId="1" xfId="0" applyNumberFormat="1" applyFont="1" applyBorder="1"/>
    <xf numFmtId="2" fontId="0" fillId="0" borderId="0" xfId="0" applyNumberFormat="1" applyBorder="1"/>
    <xf numFmtId="0" fontId="24" fillId="6" borderId="7" xfId="0" applyFont="1" applyFill="1" applyBorder="1" applyAlignment="1"/>
    <xf numFmtId="0" fontId="24" fillId="6" borderId="18" xfId="0" applyFont="1" applyFill="1" applyBorder="1" applyAlignment="1"/>
    <xf numFmtId="0" fontId="19" fillId="6" borderId="0" xfId="4" applyFill="1" applyAlignment="1" applyProtection="1">
      <alignment horizontal="left" vertical="top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3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4" fontId="17" fillId="4" borderId="24" xfId="0" applyNumberFormat="1" applyFont="1" applyFill="1" applyBorder="1" applyAlignment="1">
      <alignment horizontal="center" vertical="center"/>
    </xf>
    <xf numFmtId="44" fontId="17" fillId="4" borderId="27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7" borderId="0" xfId="0" applyFont="1" applyFill="1" applyAlignment="1">
      <alignment horizontal="right"/>
    </xf>
    <xf numFmtId="0" fontId="14" fillId="5" borderId="0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44" fontId="7" fillId="0" borderId="0" xfId="0" applyNumberFormat="1" applyFont="1" applyAlignment="1">
      <alignment horizontal="right"/>
    </xf>
    <xf numFmtId="0" fontId="22" fillId="4" borderId="0" xfId="0" applyNumberFormat="1" applyFont="1" applyFill="1" applyAlignment="1">
      <alignment horizontal="right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66676</xdr:colOff>
      <xdr:row>73</xdr:row>
      <xdr:rowOff>180976</xdr:rowOff>
    </xdr:from>
    <xdr:to>
      <xdr:col>10</xdr:col>
      <xdr:colOff>500622</xdr:colOff>
      <xdr:row>80</xdr:row>
      <xdr:rowOff>123826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6" y="14087476"/>
          <a:ext cx="2719946" cy="1276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</xdr:colOff>
      <xdr:row>27</xdr:row>
      <xdr:rowOff>9526</xdr:rowOff>
    </xdr:from>
    <xdr:to>
      <xdr:col>5</xdr:col>
      <xdr:colOff>342900</xdr:colOff>
      <xdr:row>36</xdr:row>
      <xdr:rowOff>175600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1" y="5153026"/>
          <a:ext cx="2628899" cy="188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647700</xdr:colOff>
      <xdr:row>33</xdr:row>
      <xdr:rowOff>85725</xdr:rowOff>
    </xdr:from>
    <xdr:to>
      <xdr:col>11</xdr:col>
      <xdr:colOff>327242</xdr:colOff>
      <xdr:row>56</xdr:row>
      <xdr:rowOff>171450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1700" y="6372225"/>
          <a:ext cx="2727542" cy="446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6</xdr:col>
      <xdr:colOff>723900</xdr:colOff>
      <xdr:row>60</xdr:row>
      <xdr:rowOff>9525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0" y="10287000"/>
          <a:ext cx="2247900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46</xdr:row>
      <xdr:rowOff>161925</xdr:rowOff>
    </xdr:from>
    <xdr:to>
      <xdr:col>7</xdr:col>
      <xdr:colOff>723743</xdr:colOff>
      <xdr:row>59</xdr:row>
      <xdr:rowOff>171450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8924925"/>
          <a:ext cx="4533743" cy="2486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4</xdr:col>
      <xdr:colOff>748214</xdr:colOff>
      <xdr:row>72</xdr:row>
      <xdr:rowOff>47625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0" y="12001500"/>
          <a:ext cx="2272214" cy="1762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752475</xdr:colOff>
      <xdr:row>74</xdr:row>
      <xdr:rowOff>28574</xdr:rowOff>
    </xdr:from>
    <xdr:to>
      <xdr:col>5</xdr:col>
      <xdr:colOff>21002</xdr:colOff>
      <xdr:row>81</xdr:row>
      <xdr:rowOff>156605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14475" y="14125574"/>
          <a:ext cx="2316527" cy="14615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466725</xdr:colOff>
      <xdr:row>77</xdr:row>
      <xdr:rowOff>161925</xdr:rowOff>
    </xdr:from>
    <xdr:to>
      <xdr:col>7</xdr:col>
      <xdr:colOff>295275</xdr:colOff>
      <xdr:row>79</xdr:row>
      <xdr:rowOff>9525</xdr:rowOff>
    </xdr:to>
    <xdr:cxnSp macro="">
      <xdr:nvCxnSpPr>
        <xdr:cNvPr id="8" name="7 Conector recto de flecha"/>
        <xdr:cNvCxnSpPr/>
      </xdr:nvCxnSpPr>
      <xdr:spPr>
        <a:xfrm>
          <a:off x="1990725" y="14830425"/>
          <a:ext cx="3638550" cy="2286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83</xdr:row>
      <xdr:rowOff>0</xdr:rowOff>
    </xdr:from>
    <xdr:to>
      <xdr:col>10</xdr:col>
      <xdr:colOff>112037</xdr:colOff>
      <xdr:row>90</xdr:row>
      <xdr:rowOff>152400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334000" y="15811500"/>
          <a:ext cx="2398037" cy="1485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3</xdr:col>
      <xdr:colOff>9525</xdr:colOff>
      <xdr:row>67</xdr:row>
      <xdr:rowOff>152400</xdr:rowOff>
    </xdr:from>
    <xdr:ext cx="738472" cy="264560"/>
    <xdr:sp macro="" textlink="">
      <xdr:nvSpPr>
        <xdr:cNvPr id="13" name="12 CuadroTexto"/>
        <xdr:cNvSpPr txBox="1"/>
      </xdr:nvSpPr>
      <xdr:spPr>
        <a:xfrm>
          <a:off x="2295525" y="12915900"/>
          <a:ext cx="7384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>
              <a:solidFill>
                <a:srgbClr val="FF0000"/>
              </a:solidFill>
            </a:rPr>
            <a:t>Doble clic</a:t>
          </a:r>
        </a:p>
      </xdr:txBody>
    </xdr:sp>
    <xdr:clientData/>
  </xdr:oneCellAnchor>
  <xdr:twoCellAnchor>
    <xdr:from>
      <xdr:col>2</xdr:col>
      <xdr:colOff>104775</xdr:colOff>
      <xdr:row>69</xdr:row>
      <xdr:rowOff>35960</xdr:rowOff>
    </xdr:from>
    <xdr:to>
      <xdr:col>3</xdr:col>
      <xdr:colOff>378761</xdr:colOff>
      <xdr:row>73</xdr:row>
      <xdr:rowOff>95250</xdr:rowOff>
    </xdr:to>
    <xdr:cxnSp macro="">
      <xdr:nvCxnSpPr>
        <xdr:cNvPr id="14" name="13 Conector recto de flecha"/>
        <xdr:cNvCxnSpPr>
          <a:endCxn id="13" idx="2"/>
        </xdr:cNvCxnSpPr>
      </xdr:nvCxnSpPr>
      <xdr:spPr>
        <a:xfrm flipV="1">
          <a:off x="1628775" y="13180460"/>
          <a:ext cx="1035986" cy="82129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628650</xdr:colOff>
      <xdr:row>78</xdr:row>
      <xdr:rowOff>95250</xdr:rowOff>
    </xdr:from>
    <xdr:ext cx="738472" cy="264560"/>
    <xdr:sp macro="" textlink="">
      <xdr:nvSpPr>
        <xdr:cNvPr id="17" name="16 CuadroTexto"/>
        <xdr:cNvSpPr txBox="1"/>
      </xdr:nvSpPr>
      <xdr:spPr>
        <a:xfrm>
          <a:off x="6724650" y="14954250"/>
          <a:ext cx="7384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>
              <a:solidFill>
                <a:srgbClr val="FF0000"/>
              </a:solidFill>
            </a:rPr>
            <a:t>Doble clic</a:t>
          </a:r>
        </a:p>
      </xdr:txBody>
    </xdr:sp>
    <xdr:clientData/>
  </xdr:oneCellAnchor>
  <xdr:twoCellAnchor>
    <xdr:from>
      <xdr:col>7</xdr:col>
      <xdr:colOff>609600</xdr:colOff>
      <xdr:row>79</xdr:row>
      <xdr:rowOff>102635</xdr:rowOff>
    </xdr:from>
    <xdr:to>
      <xdr:col>9</xdr:col>
      <xdr:colOff>140636</xdr:colOff>
      <xdr:row>82</xdr:row>
      <xdr:rowOff>104775</xdr:rowOff>
    </xdr:to>
    <xdr:cxnSp macro="">
      <xdr:nvCxnSpPr>
        <xdr:cNvPr id="18" name="17 Conector recto de flecha"/>
        <xdr:cNvCxnSpPr/>
      </xdr:nvCxnSpPr>
      <xdr:spPr>
        <a:xfrm flipV="1">
          <a:off x="5943600" y="15152135"/>
          <a:ext cx="1055036" cy="57364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685800</xdr:colOff>
      <xdr:row>91</xdr:row>
      <xdr:rowOff>171450</xdr:rowOff>
    </xdr:from>
    <xdr:to>
      <xdr:col>5</xdr:col>
      <xdr:colOff>265652</xdr:colOff>
      <xdr:row>105</xdr:row>
      <xdr:rowOff>123825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47800" y="17506950"/>
          <a:ext cx="2627852" cy="2619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161926</xdr:colOff>
      <xdr:row>90</xdr:row>
      <xdr:rowOff>19050</xdr:rowOff>
    </xdr:from>
    <xdr:to>
      <xdr:col>8</xdr:col>
      <xdr:colOff>428625</xdr:colOff>
      <xdr:row>92</xdr:row>
      <xdr:rowOff>133350</xdr:rowOff>
    </xdr:to>
    <xdr:cxnSp macro="">
      <xdr:nvCxnSpPr>
        <xdr:cNvPr id="21" name="20 Conector recto de flecha"/>
        <xdr:cNvCxnSpPr/>
      </xdr:nvCxnSpPr>
      <xdr:spPr>
        <a:xfrm flipH="1">
          <a:off x="3971926" y="17164050"/>
          <a:ext cx="2552699" cy="495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91441</xdr:rowOff>
    </xdr:from>
    <xdr:to>
      <xdr:col>1</xdr:col>
      <xdr:colOff>1107717</xdr:colOff>
      <xdr:row>1</xdr:row>
      <xdr:rowOff>118111</xdr:rowOff>
    </xdr:to>
    <xdr:pic>
      <xdr:nvPicPr>
        <xdr:cNvPr id="2" name="1 Imagen" descr="CETT_logo_ENG_CMYK_llar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29296"/>
        <a:stretch>
          <a:fillRect/>
        </a:stretch>
      </xdr:blipFill>
      <xdr:spPr>
        <a:xfrm>
          <a:off x="1905000" y="91441"/>
          <a:ext cx="759183" cy="27432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1898723</xdr:colOff>
      <xdr:row>2</xdr:row>
      <xdr:rowOff>28575</xdr:rowOff>
    </xdr:to>
    <xdr:grpSp>
      <xdr:nvGrpSpPr>
        <xdr:cNvPr id="6" name="5 Grupo"/>
        <xdr:cNvGrpSpPr/>
      </xdr:nvGrpSpPr>
      <xdr:grpSpPr>
        <a:xfrm>
          <a:off x="1218079" y="19050"/>
          <a:ext cx="1879673" cy="446554"/>
          <a:chOff x="971550" y="19050"/>
          <a:chExt cx="1879673" cy="485776"/>
        </a:xfrm>
      </xdr:grpSpPr>
      <xdr:pic>
        <xdr:nvPicPr>
          <xdr:cNvPr id="4" name="3 Imagen" descr="LogoCett_Descrip_Color_V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t="65479"/>
          <a:stretch>
            <a:fillRect/>
          </a:stretch>
        </xdr:blipFill>
        <xdr:spPr>
          <a:xfrm>
            <a:off x="1438275" y="19050"/>
            <a:ext cx="1412948" cy="431864"/>
          </a:xfrm>
          <a:prstGeom prst="rect">
            <a:avLst/>
          </a:prstGeom>
        </xdr:spPr>
      </xdr:pic>
      <xdr:pic>
        <xdr:nvPicPr>
          <xdr:cNvPr id="5" name="4 Imagen" descr="LogoCett_Descrip_Color_V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 b="35282"/>
          <a:stretch>
            <a:fillRect/>
          </a:stretch>
        </xdr:blipFill>
        <xdr:spPr>
          <a:xfrm>
            <a:off x="971550" y="28576"/>
            <a:ext cx="831146" cy="476250"/>
          </a:xfrm>
          <a:prstGeom prst="rect">
            <a:avLst/>
          </a:prstGeom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upcett" refreshedDate="43892.512125694448" createdVersion="3" refreshedVersion="3" minRefreshableVersion="3" recordCount="215">
  <cacheSource type="worksheet">
    <worksheetSource ref="B3:L218" sheet="DETALLE"/>
  </cacheSource>
  <cacheFields count="11">
    <cacheField name="Módul" numFmtId="0">
      <sharedItems/>
    </cacheField>
    <cacheField name="Código" numFmtId="0">
      <sharedItems containsBlank="1" count="6">
        <s v="INT"/>
        <s v="DOO"/>
        <m/>
        <s v="POL"/>
        <s v="DOP"/>
        <s v="LOG"/>
      </sharedItems>
    </cacheField>
    <cacheField name="INV/EXP" numFmtId="0">
      <sharedItems containsBlank="1" count="3">
        <s v="INV"/>
        <s v="EXP"/>
        <m/>
      </sharedItems>
    </cacheField>
    <cacheField name="Conceptos" numFmtId="0">
      <sharedItems containsBlank="1"/>
    </cacheField>
    <cacheField name="TIPO" numFmtId="0">
      <sharedItems containsBlank="1"/>
    </cacheField>
    <cacheField name="Proveedor/Autor_x000a_/Profesor" numFmtId="0">
      <sharedItems containsBlank="1" count="33">
        <s v="CETT"/>
        <m/>
        <s v="Emma Pla" u="1"/>
        <s v="Daniel Imbert" u="1"/>
        <s v="Proveedor Welcome pack" u="1"/>
        <s v="Aurelie Cerdan" u="1"/>
        <s v="taxi aeroport" u="1"/>
        <s v="Ainhoa Carballido" u="1"/>
        <s v="Esther Velasco" u="1"/>
        <s v="Freixenet" u="1"/>
        <s v="Autoría por determinar" u="1"/>
        <s v="Marta Conill" u="1"/>
        <s v="Autobus aeroport" u="1"/>
        <s v="Taxi Class" u="1"/>
        <s v="Oscar Casanovas" u="1"/>
        <s v="Pendiente profesor" u="1"/>
        <s v="Allianz" u="1"/>
        <s v="Universitat de Barcelona" u="1"/>
        <s v="Otro proveedor Alojam" u="1"/>
        <s v="Salgot" u="1"/>
        <s v="Otra excursión" u="1"/>
        <s v="Tania Martínez" u="1"/>
        <s v="Tirso Maldonado" u="1"/>
        <s v="Margarida Mulet" u="1"/>
        <s v="Mirar Sesiones mixtas" u="1"/>
        <s v="Isabel Lugo" u="1"/>
        <s v="Ágora" u="1"/>
        <s v="Alimara" u="1"/>
        <s v="Gemma Oña" u="1"/>
        <s v="Mar de Paraulas" u="1"/>
        <s v="Ramón Serrat" u="1"/>
        <s v="Patricia Peralta" u="1"/>
        <s v="Autocars 6" u="1"/>
      </sharedItems>
    </cacheField>
    <cacheField name="TIPO2" numFmtId="0">
      <sharedItems containsBlank="1" containsMixedTypes="1" containsNumber="1" containsInteger="1" minValue="0" maxValue="0"/>
    </cacheField>
    <cacheField name="INT/EXT" numFmtId="0">
      <sharedItems containsBlank="1"/>
    </cacheField>
    <cacheField name="Prev/Precio" numFmtId="0">
      <sharedItems containsNonDate="0" containsString="0" containsBlank="1"/>
    </cacheField>
    <cacheField name="Prev/Q" numFmtId="0">
      <sharedItems containsNonDate="0" containsString="0" containsBlank="1"/>
    </cacheField>
    <cacheField name="Prev/TOTAL" numFmtId="2">
      <sharedItems containsString="0" containsBlank="1" containsNumber="1" containsInteger="1" minValue="0" maxValue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s v="PRE"/>
    <x v="0"/>
    <x v="0"/>
    <s v="Campus Virtual y Servidor "/>
    <m/>
    <x v="0"/>
    <m/>
    <m/>
    <m/>
    <m/>
    <n v="0"/>
  </r>
  <r>
    <s v="PRE"/>
    <x v="0"/>
    <x v="0"/>
    <s v="Diseño Programa y Memoria UB"/>
    <m/>
    <x v="0"/>
    <m/>
    <m/>
    <m/>
    <m/>
    <n v="0"/>
  </r>
  <r>
    <s v="PRE"/>
    <x v="0"/>
    <x v="0"/>
    <s v="Comercialización (Marketing y OFE)"/>
    <m/>
    <x v="0"/>
    <m/>
    <m/>
    <m/>
    <m/>
    <n v="0"/>
  </r>
  <r>
    <s v="PRE"/>
    <x v="0"/>
    <x v="0"/>
    <s v="Coordinación Producción"/>
    <m/>
    <x v="0"/>
    <m/>
    <m/>
    <m/>
    <m/>
    <n v="0"/>
  </r>
  <r>
    <s v="M0"/>
    <x v="1"/>
    <x v="0"/>
    <s v="Docencia"/>
    <m/>
    <x v="0"/>
    <m/>
    <m/>
    <m/>
    <m/>
    <m/>
  </r>
  <r>
    <s v="M0"/>
    <x v="2"/>
    <x v="1"/>
    <s v="Eina"/>
    <m/>
    <x v="0"/>
    <m/>
    <m/>
    <m/>
    <m/>
    <m/>
  </r>
  <r>
    <s v="CONCEPTOS ACADÉMICOS"/>
    <x v="2"/>
    <x v="2"/>
    <m/>
    <m/>
    <x v="1"/>
    <m/>
    <m/>
    <m/>
    <m/>
    <m/>
  </r>
  <r>
    <s v="M1"/>
    <x v="3"/>
    <x v="0"/>
    <s v="Autoría Material Textual (Material, texto guía, autotest)"/>
    <s v="AUT1"/>
    <x v="1"/>
    <s v="DOC"/>
    <s v="INT"/>
    <m/>
    <m/>
    <n v="0"/>
  </r>
  <r>
    <s v="M1"/>
    <x v="3"/>
    <x v="0"/>
    <s v="Autoría Material Textual (Material, texto guía, autotest)"/>
    <s v="AUT2"/>
    <x v="1"/>
    <s v="DOC"/>
    <s v="INT"/>
    <m/>
    <m/>
    <n v="0"/>
  </r>
  <r>
    <s v="M1"/>
    <x v="3"/>
    <x v="0"/>
    <s v="Revisión gramatical"/>
    <s v="REVG"/>
    <x v="1"/>
    <s v="PRO"/>
    <s v="EXT"/>
    <m/>
    <m/>
    <n v="0"/>
  </r>
  <r>
    <s v="M1"/>
    <x v="3"/>
    <x v="0"/>
    <s v="Maquetación y adaptación pedagógica"/>
    <s v="CETT"/>
    <x v="1"/>
    <s v="PRO"/>
    <s v="INT"/>
    <m/>
    <m/>
    <n v="0"/>
  </r>
  <r>
    <s v="M1"/>
    <x v="3"/>
    <x v="0"/>
    <s v="Autoría Material Audiovisual: redacción guiones"/>
    <s v="AUT3"/>
    <x v="1"/>
    <s v="DOC"/>
    <s v="EXT"/>
    <m/>
    <m/>
    <n v="0"/>
  </r>
  <r>
    <s v="M1"/>
    <x v="3"/>
    <x v="0"/>
    <s v="Autoría Material Audiovisual: redacción guiones"/>
    <s v="AUT4"/>
    <x v="1"/>
    <s v="DOC"/>
    <s v="EXT"/>
    <m/>
    <m/>
    <n v="0"/>
  </r>
  <r>
    <s v="M1"/>
    <x v="3"/>
    <x v="0"/>
    <s v="Realización del material audiovisual: registro, producción y edición"/>
    <s v="PRO1"/>
    <x v="1"/>
    <s v="PRO"/>
    <s v="EXT"/>
    <m/>
    <m/>
    <n v="0"/>
  </r>
  <r>
    <s v="M1"/>
    <x v="3"/>
    <x v="0"/>
    <s v="Cápsulas Audivisuales: vídeo"/>
    <s v="AUT5"/>
    <x v="1"/>
    <s v="DOC"/>
    <s v="EXT"/>
    <m/>
    <m/>
    <n v="0"/>
  </r>
  <r>
    <s v="M1"/>
    <x v="3"/>
    <x v="0"/>
    <s v="Cápsulas Audivisuales: vídeo"/>
    <s v="AUT6"/>
    <x v="1"/>
    <s v="DOC"/>
    <s v="EXT"/>
    <m/>
    <m/>
    <n v="0"/>
  </r>
  <r>
    <s v="M1"/>
    <x v="3"/>
    <x v="0"/>
    <s v="Motion Graphic - Recap"/>
    <s v="AUT7"/>
    <x v="1"/>
    <s v="DOC"/>
    <s v="EXT"/>
    <m/>
    <m/>
    <n v="0"/>
  </r>
  <r>
    <s v="M1"/>
    <x v="3"/>
    <x v="0"/>
    <s v="Motion Graphic - Recap"/>
    <s v="AUT8"/>
    <x v="1"/>
    <s v="DOC"/>
    <s v="EXT"/>
    <m/>
    <m/>
    <n v="0"/>
  </r>
  <r>
    <s v="M1"/>
    <x v="4"/>
    <x v="1"/>
    <s v="Docencia PRESENCIAL (Sincrónicas)"/>
    <s v="DOC1"/>
    <x v="1"/>
    <s v="DOC"/>
    <s v="INT"/>
    <m/>
    <m/>
    <n v="0"/>
  </r>
  <r>
    <s v="M1"/>
    <x v="4"/>
    <x v="1"/>
    <s v="Docencia PRESENCIAL (Sincrónicas)"/>
    <m/>
    <x v="1"/>
    <s v="DOC"/>
    <s v="INT"/>
    <m/>
    <m/>
    <n v="0"/>
  </r>
  <r>
    <s v="M1"/>
    <x v="4"/>
    <x v="1"/>
    <s v="Docencia PRESENCIAL (Sincrónicas)"/>
    <m/>
    <x v="1"/>
    <s v="DOC"/>
    <s v="INT"/>
    <m/>
    <m/>
    <n v="0"/>
  </r>
  <r>
    <s v="M1"/>
    <x v="4"/>
    <x v="1"/>
    <s v="Docencia PRESENCIAL (Sincrónicas)"/>
    <m/>
    <x v="1"/>
    <s v="DOC"/>
    <s v="INT"/>
    <m/>
    <m/>
    <n v="0"/>
  </r>
  <r>
    <s v="M1"/>
    <x v="4"/>
    <x v="1"/>
    <s v="Docencia PRESENCIAL (Sincrónicas)"/>
    <s v="DOC2"/>
    <x v="1"/>
    <s v="DOC"/>
    <s v="INT"/>
    <m/>
    <m/>
    <n v="0"/>
  </r>
  <r>
    <s v="M1"/>
    <x v="1"/>
    <x v="1"/>
    <s v="Docencia ONLINE (Asincrónica)"/>
    <s v="DOC1"/>
    <x v="1"/>
    <s v="DOC"/>
    <s v="INT"/>
    <m/>
    <m/>
    <n v="0"/>
  </r>
  <r>
    <s v="M1"/>
    <x v="1"/>
    <x v="1"/>
    <s v="Docencia ONLINE (Asincrónica)"/>
    <m/>
    <x v="1"/>
    <s v="DOC"/>
    <s v="INT"/>
    <m/>
    <m/>
    <n v="0"/>
  </r>
  <r>
    <s v="M1"/>
    <x v="1"/>
    <x v="1"/>
    <s v="Docencia ONLINE (Asincrónica)"/>
    <m/>
    <x v="1"/>
    <s v="DOC"/>
    <s v="INT"/>
    <m/>
    <m/>
    <n v="0"/>
  </r>
  <r>
    <s v="M1"/>
    <x v="1"/>
    <x v="1"/>
    <s v="Docencia ONLINE (Asincrónica)"/>
    <m/>
    <x v="1"/>
    <s v="DOC"/>
    <s v="INT"/>
    <m/>
    <m/>
    <n v="0"/>
  </r>
  <r>
    <s v="M1"/>
    <x v="1"/>
    <x v="1"/>
    <s v="Docencia ONLINE (Asincrónica)"/>
    <m/>
    <x v="1"/>
    <s v="DOC"/>
    <s v="INT"/>
    <m/>
    <m/>
    <n v="0"/>
  </r>
  <r>
    <s v="M1"/>
    <x v="1"/>
    <x v="1"/>
    <s v="Docencia ONLINE (Asincrónica)"/>
    <s v="DOC2"/>
    <x v="1"/>
    <s v="DOC"/>
    <s v="INT"/>
    <m/>
    <m/>
    <n v="0"/>
  </r>
  <r>
    <s v="M1"/>
    <x v="3"/>
    <x v="0"/>
    <s v="Casos de Estudio"/>
    <s v="CAS1"/>
    <x v="1"/>
    <s v="PRO"/>
    <s v="EXT"/>
    <m/>
    <m/>
    <n v="0"/>
  </r>
  <r>
    <s v="M1"/>
    <x v="2"/>
    <x v="2"/>
    <s v="Otros conceptos"/>
    <m/>
    <x v="1"/>
    <m/>
    <m/>
    <m/>
    <m/>
    <n v="0"/>
  </r>
  <r>
    <s v="M1"/>
    <x v="2"/>
    <x v="2"/>
    <m/>
    <m/>
    <x v="1"/>
    <m/>
    <m/>
    <m/>
    <m/>
    <n v="0"/>
  </r>
  <r>
    <s v="M2"/>
    <x v="3"/>
    <x v="0"/>
    <s v="Autoría Material Textual (Material, texto guía, autotest)"/>
    <s v="AUT9"/>
    <x v="1"/>
    <s v="DOC"/>
    <s v="EXT"/>
    <m/>
    <m/>
    <n v="0"/>
  </r>
  <r>
    <s v="M2"/>
    <x v="3"/>
    <x v="0"/>
    <s v="Autoría Material Textual (Material, texto guía, autotest)"/>
    <s v="AUT10"/>
    <x v="1"/>
    <s v="DOC"/>
    <s v="EXT"/>
    <m/>
    <m/>
    <n v="0"/>
  </r>
  <r>
    <s v="M2"/>
    <x v="3"/>
    <x v="0"/>
    <s v="Revisión gramatical"/>
    <s v="REVG1"/>
    <x v="1"/>
    <s v="PRO"/>
    <s v="EXT"/>
    <m/>
    <m/>
    <n v="0"/>
  </r>
  <r>
    <s v="M2"/>
    <x v="3"/>
    <x v="0"/>
    <s v="Maquetación y adaptación pedagógica"/>
    <s v="CETT1"/>
    <x v="1"/>
    <s v="PRO"/>
    <s v="INT"/>
    <m/>
    <m/>
    <n v="0"/>
  </r>
  <r>
    <s v="M2"/>
    <x v="3"/>
    <x v="0"/>
    <s v="Autoría Material Audiovisual: redacción guiones"/>
    <s v="AUT11"/>
    <x v="1"/>
    <s v="DOC"/>
    <s v="EXT"/>
    <m/>
    <m/>
    <n v="0"/>
  </r>
  <r>
    <s v="M2"/>
    <x v="3"/>
    <x v="0"/>
    <s v="Autoría Material Audiovisual: redacción guiones"/>
    <s v="AUT12"/>
    <x v="1"/>
    <s v="DOC"/>
    <s v="EXT"/>
    <m/>
    <m/>
    <n v="0"/>
  </r>
  <r>
    <s v="M2"/>
    <x v="3"/>
    <x v="0"/>
    <s v="Realización del material audiovisual: registro, producción y edición"/>
    <s v="PRO"/>
    <x v="1"/>
    <s v="PRO"/>
    <s v="EXT"/>
    <m/>
    <m/>
    <n v="0"/>
  </r>
  <r>
    <s v="M2"/>
    <x v="3"/>
    <x v="0"/>
    <s v="Cápsulas Audivisuales: vídeo"/>
    <s v="AUT13"/>
    <x v="1"/>
    <s v="DOC"/>
    <s v="EXT"/>
    <m/>
    <m/>
    <n v="0"/>
  </r>
  <r>
    <s v="M2"/>
    <x v="3"/>
    <x v="0"/>
    <s v="Cápsulas Audivisuales: vídeo"/>
    <s v="AUT14"/>
    <x v="1"/>
    <s v="DOC"/>
    <s v="EXT"/>
    <m/>
    <m/>
    <n v="0"/>
  </r>
  <r>
    <s v="M2"/>
    <x v="3"/>
    <x v="0"/>
    <s v="Motion Graphic - Recap"/>
    <s v="AUT15"/>
    <x v="1"/>
    <s v="DOC"/>
    <s v="EXT"/>
    <m/>
    <m/>
    <n v="0"/>
  </r>
  <r>
    <s v="M2"/>
    <x v="3"/>
    <x v="0"/>
    <s v="Motion Graphic - Recap"/>
    <s v="AUT16"/>
    <x v="1"/>
    <s v="DOC"/>
    <s v="EXT"/>
    <m/>
    <m/>
    <n v="0"/>
  </r>
  <r>
    <s v="M2"/>
    <x v="4"/>
    <x v="1"/>
    <s v="Docencia PRESENCIAL (Sincrónicas)"/>
    <s v="DOC3"/>
    <x v="1"/>
    <s v="DOC"/>
    <s v="INT"/>
    <m/>
    <m/>
    <n v="0"/>
  </r>
  <r>
    <s v="M2"/>
    <x v="4"/>
    <x v="1"/>
    <s v="Docencia PRESENCIAL"/>
    <s v="DOC4"/>
    <x v="1"/>
    <s v="DOC"/>
    <s v="EXT"/>
    <m/>
    <m/>
    <n v="0"/>
  </r>
  <r>
    <s v="M2"/>
    <x v="1"/>
    <x v="1"/>
    <s v="Docencia ONLINE (Asincrónica)"/>
    <s v="DOC3"/>
    <x v="1"/>
    <s v="DOC"/>
    <s v="EXT"/>
    <m/>
    <m/>
    <n v="0"/>
  </r>
  <r>
    <s v="M2"/>
    <x v="1"/>
    <x v="1"/>
    <s v="Docencia ONLINE (Asincrónica)"/>
    <s v="DOC4"/>
    <x v="1"/>
    <s v="DOC"/>
    <s v="EXT"/>
    <m/>
    <m/>
    <n v="0"/>
  </r>
  <r>
    <s v="M2"/>
    <x v="3"/>
    <x v="0"/>
    <s v="Casos de Estudio"/>
    <s v="CAS2"/>
    <x v="1"/>
    <s v="PRO"/>
    <s v="EXT"/>
    <m/>
    <m/>
    <n v="0"/>
  </r>
  <r>
    <s v="M2"/>
    <x v="2"/>
    <x v="2"/>
    <s v="Otros conceptos"/>
    <m/>
    <x v="1"/>
    <n v="0"/>
    <m/>
    <m/>
    <m/>
    <n v="0"/>
  </r>
  <r>
    <s v="M2"/>
    <x v="2"/>
    <x v="2"/>
    <m/>
    <m/>
    <x v="1"/>
    <m/>
    <m/>
    <m/>
    <m/>
    <n v="0"/>
  </r>
  <r>
    <s v="M3"/>
    <x v="3"/>
    <x v="0"/>
    <s v="Autoría Material Textual (Material, texto guía, autotest)"/>
    <s v="AUT17"/>
    <x v="1"/>
    <s v="DOC"/>
    <s v="EXT"/>
    <m/>
    <m/>
    <n v="0"/>
  </r>
  <r>
    <s v="M3"/>
    <x v="3"/>
    <x v="0"/>
    <s v="Autoría Material Textual (Material, texto guía, autotest)"/>
    <s v="AUT18"/>
    <x v="1"/>
    <s v="DOC"/>
    <s v="EXT"/>
    <m/>
    <m/>
    <n v="0"/>
  </r>
  <r>
    <s v="M3"/>
    <x v="3"/>
    <x v="0"/>
    <s v="Revisión gramatical"/>
    <s v="REVG2"/>
    <x v="1"/>
    <s v="PRO"/>
    <s v="EXT"/>
    <m/>
    <m/>
    <n v="0"/>
  </r>
  <r>
    <s v="M3"/>
    <x v="3"/>
    <x v="0"/>
    <s v="Maquetación y adaptación pedagógica"/>
    <s v="CETT2"/>
    <x v="1"/>
    <s v="PRO"/>
    <s v="INT"/>
    <m/>
    <m/>
    <n v="0"/>
  </r>
  <r>
    <s v="M3"/>
    <x v="3"/>
    <x v="0"/>
    <s v="Autoría Material Audiovisual: redacción guiones"/>
    <s v="AUT19"/>
    <x v="1"/>
    <s v="DOC"/>
    <s v="EXT"/>
    <m/>
    <m/>
    <n v="0"/>
  </r>
  <r>
    <s v="M3"/>
    <x v="3"/>
    <x v="0"/>
    <s v="Autoría Material Audiovisual: redacción guiones"/>
    <s v="AUT20"/>
    <x v="1"/>
    <s v="DOC"/>
    <s v="EXT"/>
    <m/>
    <m/>
    <n v="0"/>
  </r>
  <r>
    <s v="M3"/>
    <x v="3"/>
    <x v="0"/>
    <s v="Realización del material audiovisual: registro, producción y edición"/>
    <s v="PRO"/>
    <x v="1"/>
    <s v="PRO"/>
    <s v="EXT"/>
    <m/>
    <m/>
    <n v="0"/>
  </r>
  <r>
    <s v="M3"/>
    <x v="3"/>
    <x v="0"/>
    <s v="Cápsulas Audivisuales: vídeo"/>
    <s v="AUT21"/>
    <x v="1"/>
    <s v="DOC"/>
    <s v="EXT"/>
    <m/>
    <m/>
    <n v="0"/>
  </r>
  <r>
    <s v="M3"/>
    <x v="3"/>
    <x v="0"/>
    <s v="Cápsulas Audivisuales: vídeo"/>
    <s v="AUT22"/>
    <x v="1"/>
    <s v="DOC"/>
    <s v="EXT"/>
    <m/>
    <m/>
    <n v="0"/>
  </r>
  <r>
    <s v="M3"/>
    <x v="3"/>
    <x v="0"/>
    <s v="Motion Graphic - Recap"/>
    <s v="AUT23"/>
    <x v="1"/>
    <s v="DOC"/>
    <s v="EXT"/>
    <m/>
    <m/>
    <n v="0"/>
  </r>
  <r>
    <s v="M3"/>
    <x v="3"/>
    <x v="0"/>
    <s v="Motion Graphic - Recap"/>
    <s v="AUT24"/>
    <x v="1"/>
    <s v="DOC"/>
    <s v="EXT"/>
    <m/>
    <m/>
    <n v="0"/>
  </r>
  <r>
    <s v="M3"/>
    <x v="4"/>
    <x v="1"/>
    <s v="Docencia PRESENCIAL"/>
    <s v="DOC5"/>
    <x v="1"/>
    <s v="DOC"/>
    <s v="INT"/>
    <m/>
    <m/>
    <n v="0"/>
  </r>
  <r>
    <s v="M3"/>
    <x v="4"/>
    <x v="1"/>
    <s v="Docencia PRESENCIAL"/>
    <s v="DOC6"/>
    <x v="1"/>
    <s v="DOC"/>
    <s v="EXT"/>
    <m/>
    <m/>
    <n v="0"/>
  </r>
  <r>
    <s v="M3"/>
    <x v="1"/>
    <x v="1"/>
    <s v="Docencia ONLINE (Asincrónica)"/>
    <s v="DOC5"/>
    <x v="1"/>
    <s v="DOC"/>
    <s v="INT"/>
    <m/>
    <m/>
    <n v="0"/>
  </r>
  <r>
    <s v="M3"/>
    <x v="1"/>
    <x v="1"/>
    <s v="Docencia ONLINE (Asincrónica)"/>
    <s v="DOC6"/>
    <x v="1"/>
    <s v="DOC"/>
    <s v="EXT"/>
    <m/>
    <m/>
    <n v="0"/>
  </r>
  <r>
    <s v="M3"/>
    <x v="3"/>
    <x v="0"/>
    <s v="Casos de Estudio"/>
    <s v="CAS3"/>
    <x v="1"/>
    <s v="PRO"/>
    <s v="EXT"/>
    <m/>
    <m/>
    <n v="0"/>
  </r>
  <r>
    <s v="M3"/>
    <x v="2"/>
    <x v="2"/>
    <s v="Otros conceptos"/>
    <m/>
    <x v="1"/>
    <n v="0"/>
    <m/>
    <m/>
    <m/>
    <n v="0"/>
  </r>
  <r>
    <s v="M3"/>
    <x v="2"/>
    <x v="2"/>
    <m/>
    <m/>
    <x v="1"/>
    <m/>
    <m/>
    <m/>
    <m/>
    <n v="0"/>
  </r>
  <r>
    <s v="M4"/>
    <x v="3"/>
    <x v="0"/>
    <s v="Autoría Material Textual (Material, texto guía, autotest)"/>
    <s v="AUT25"/>
    <x v="1"/>
    <s v="DOC"/>
    <s v="EXT"/>
    <m/>
    <m/>
    <n v="0"/>
  </r>
  <r>
    <s v="M4"/>
    <x v="3"/>
    <x v="0"/>
    <s v="Autoría Material Textual (Material, texto guía, autotest)"/>
    <s v="AUT26"/>
    <x v="1"/>
    <s v="DOC"/>
    <s v="EXT"/>
    <m/>
    <m/>
    <n v="0"/>
  </r>
  <r>
    <s v="M4"/>
    <x v="3"/>
    <x v="0"/>
    <s v="Revisión gramatical"/>
    <s v="REVG3"/>
    <x v="1"/>
    <s v="PRO"/>
    <s v="EXT"/>
    <m/>
    <m/>
    <n v="0"/>
  </r>
  <r>
    <s v="M4"/>
    <x v="3"/>
    <x v="0"/>
    <s v="Maquetación y adaptación pedagógica"/>
    <s v="CETT3"/>
    <x v="1"/>
    <s v="PRO"/>
    <s v="INT"/>
    <m/>
    <m/>
    <n v="0"/>
  </r>
  <r>
    <s v="M4"/>
    <x v="3"/>
    <x v="0"/>
    <s v="Autoría Material Audiovisual: redacción guiones"/>
    <s v="AUT27"/>
    <x v="1"/>
    <s v="DOC"/>
    <s v="EXT"/>
    <m/>
    <m/>
    <n v="0"/>
  </r>
  <r>
    <s v="M4"/>
    <x v="3"/>
    <x v="0"/>
    <s v="Autoría Material Audiovisual: redacción guiones"/>
    <s v="AUT28"/>
    <x v="1"/>
    <s v="DOC"/>
    <s v="EXT"/>
    <m/>
    <m/>
    <n v="0"/>
  </r>
  <r>
    <s v="M4"/>
    <x v="3"/>
    <x v="0"/>
    <s v="Realización del material audiovisual: registro, producción y edición"/>
    <s v="PRO"/>
    <x v="1"/>
    <s v="PRO"/>
    <s v="EXT"/>
    <m/>
    <m/>
    <n v="0"/>
  </r>
  <r>
    <s v="M4"/>
    <x v="3"/>
    <x v="0"/>
    <s v="Cápsulas Audivisuales: vídeo"/>
    <s v="AUT29"/>
    <x v="1"/>
    <s v="DOC"/>
    <s v="EXT"/>
    <m/>
    <m/>
    <n v="0"/>
  </r>
  <r>
    <s v="M4"/>
    <x v="3"/>
    <x v="0"/>
    <s v="Cápsulas Audivisuales: vídeo"/>
    <s v="AUT30"/>
    <x v="1"/>
    <s v="DOC"/>
    <s v="EXT"/>
    <m/>
    <m/>
    <n v="0"/>
  </r>
  <r>
    <s v="M4"/>
    <x v="3"/>
    <x v="0"/>
    <s v="Motion Graphic - Recap"/>
    <s v="AUT31"/>
    <x v="1"/>
    <s v="DOC"/>
    <s v="EXT"/>
    <m/>
    <m/>
    <n v="0"/>
  </r>
  <r>
    <s v="M4"/>
    <x v="3"/>
    <x v="0"/>
    <s v="Motion Graphic - Recap"/>
    <s v="AUT32"/>
    <x v="1"/>
    <s v="DOC"/>
    <s v="EXT"/>
    <m/>
    <m/>
    <n v="0"/>
  </r>
  <r>
    <s v="M4"/>
    <x v="4"/>
    <x v="1"/>
    <s v="Docencia PRESENCIAL"/>
    <s v="DOC7"/>
    <x v="1"/>
    <s v="DOC"/>
    <s v="INT"/>
    <m/>
    <m/>
    <n v="0"/>
  </r>
  <r>
    <s v="M4"/>
    <x v="4"/>
    <x v="1"/>
    <s v="Docencia PRESENCIAL (Sincrónicas)"/>
    <s v="DOC8"/>
    <x v="1"/>
    <s v="DOC"/>
    <s v="EXT"/>
    <m/>
    <m/>
    <n v="0"/>
  </r>
  <r>
    <s v="M4"/>
    <x v="1"/>
    <x v="1"/>
    <s v="Docencia ONLINE (Asincrónica)"/>
    <s v="DOC7"/>
    <x v="1"/>
    <s v="DOC"/>
    <s v="INT"/>
    <m/>
    <m/>
    <n v="0"/>
  </r>
  <r>
    <s v="M4"/>
    <x v="1"/>
    <x v="1"/>
    <s v="Docencia ONLINE (Asincrónica)"/>
    <s v="DOC8"/>
    <x v="1"/>
    <s v="DOC"/>
    <s v="EXT"/>
    <m/>
    <m/>
    <n v="0"/>
  </r>
  <r>
    <s v="M4"/>
    <x v="3"/>
    <x v="0"/>
    <s v="Casos de Estudio"/>
    <s v="CAS4"/>
    <x v="1"/>
    <s v="PRO"/>
    <s v="EXT"/>
    <m/>
    <m/>
    <n v="0"/>
  </r>
  <r>
    <s v="M4"/>
    <x v="2"/>
    <x v="2"/>
    <s v="Otros conceptos"/>
    <m/>
    <x v="1"/>
    <n v="0"/>
    <m/>
    <m/>
    <m/>
    <n v="0"/>
  </r>
  <r>
    <s v="M4"/>
    <x v="2"/>
    <x v="2"/>
    <m/>
    <m/>
    <x v="1"/>
    <m/>
    <m/>
    <m/>
    <m/>
    <n v="0"/>
  </r>
  <r>
    <s v="M5"/>
    <x v="3"/>
    <x v="0"/>
    <s v="Autoría Material Textual (Material, texto guía, autotest)"/>
    <s v="AUT33"/>
    <x v="1"/>
    <s v="DOC"/>
    <s v="EXT"/>
    <m/>
    <m/>
    <n v="0"/>
  </r>
  <r>
    <s v="M5"/>
    <x v="3"/>
    <x v="0"/>
    <s v="Autoría Material Textual (Material, texto guía, autotest)"/>
    <s v="AUT34"/>
    <x v="1"/>
    <s v="DOC"/>
    <s v="EXT"/>
    <m/>
    <m/>
    <n v="0"/>
  </r>
  <r>
    <s v="M5"/>
    <x v="3"/>
    <x v="0"/>
    <s v="Revisión gramatical"/>
    <s v="REVG4"/>
    <x v="1"/>
    <s v="PRO"/>
    <s v="EXT"/>
    <m/>
    <m/>
    <n v="0"/>
  </r>
  <r>
    <s v="M5"/>
    <x v="3"/>
    <x v="0"/>
    <s v="Maquetación y adaptación pedagógica"/>
    <s v="CETT4"/>
    <x v="1"/>
    <s v="PRO"/>
    <s v="INT"/>
    <m/>
    <m/>
    <n v="0"/>
  </r>
  <r>
    <s v="M5"/>
    <x v="3"/>
    <x v="0"/>
    <s v="Autoría Material Audiovisual: redacción guiones"/>
    <s v="AUT35"/>
    <x v="1"/>
    <s v="DOC"/>
    <s v="EXT"/>
    <m/>
    <m/>
    <n v="0"/>
  </r>
  <r>
    <s v="M5"/>
    <x v="3"/>
    <x v="0"/>
    <s v="Autoría Material Audiovisual: redacción guiones"/>
    <s v="AUT36"/>
    <x v="1"/>
    <s v="DOC"/>
    <s v="EXT"/>
    <m/>
    <m/>
    <n v="0"/>
  </r>
  <r>
    <s v="M5"/>
    <x v="3"/>
    <x v="0"/>
    <s v="Realización del material audiovisual: registro, producción y edición"/>
    <s v="PRO"/>
    <x v="1"/>
    <s v="PRO"/>
    <s v="EXT"/>
    <m/>
    <m/>
    <n v="0"/>
  </r>
  <r>
    <s v="M5"/>
    <x v="3"/>
    <x v="0"/>
    <s v="Cápsulas Audivisuales: vídeo"/>
    <s v="AUT37"/>
    <x v="1"/>
    <s v="DOC"/>
    <s v="EXT"/>
    <m/>
    <m/>
    <n v="0"/>
  </r>
  <r>
    <s v="M5"/>
    <x v="3"/>
    <x v="0"/>
    <s v="Cápsulas Audivisuales: vídeo"/>
    <s v="AUT38"/>
    <x v="1"/>
    <s v="DOC"/>
    <s v="EXT"/>
    <m/>
    <m/>
    <n v="0"/>
  </r>
  <r>
    <s v="M5"/>
    <x v="3"/>
    <x v="0"/>
    <s v="Motion Graphic - Recap"/>
    <s v="AUT39"/>
    <x v="1"/>
    <s v="DOC"/>
    <s v="EXT"/>
    <m/>
    <m/>
    <n v="0"/>
  </r>
  <r>
    <s v="M5"/>
    <x v="3"/>
    <x v="0"/>
    <s v="Motion Graphic - Recap"/>
    <s v="AUT40"/>
    <x v="1"/>
    <s v="DOC"/>
    <s v="EXT"/>
    <m/>
    <m/>
    <n v="0"/>
  </r>
  <r>
    <s v="M5"/>
    <x v="4"/>
    <x v="1"/>
    <s v="Docencia PRESENCIAL"/>
    <s v="DOC9"/>
    <x v="1"/>
    <s v="DOC"/>
    <s v="EXT"/>
    <m/>
    <m/>
    <n v="0"/>
  </r>
  <r>
    <s v="M5"/>
    <x v="4"/>
    <x v="1"/>
    <s v="Docencia PRESENCIAL"/>
    <s v="DOC10"/>
    <x v="1"/>
    <s v="DOC"/>
    <s v="EXT"/>
    <m/>
    <m/>
    <n v="0"/>
  </r>
  <r>
    <s v="M5"/>
    <x v="1"/>
    <x v="1"/>
    <s v="Docencia ONLINE (Asincrónica)"/>
    <s v="DOC9"/>
    <x v="1"/>
    <s v="DOC"/>
    <s v="EXT"/>
    <m/>
    <m/>
    <n v="0"/>
  </r>
  <r>
    <s v="M5"/>
    <x v="1"/>
    <x v="1"/>
    <s v="Docencia ONLINE (Asincrónica)"/>
    <s v="DOC10"/>
    <x v="1"/>
    <s v="DOC"/>
    <s v="EXT"/>
    <m/>
    <m/>
    <n v="0"/>
  </r>
  <r>
    <s v="M5"/>
    <x v="3"/>
    <x v="0"/>
    <s v="Casos de Estudio"/>
    <s v="CAS5"/>
    <x v="1"/>
    <s v="PRO"/>
    <s v="EXT"/>
    <m/>
    <m/>
    <n v="0"/>
  </r>
  <r>
    <s v="M5"/>
    <x v="2"/>
    <x v="2"/>
    <s v="Otros conceptos"/>
    <m/>
    <x v="1"/>
    <n v="0"/>
    <m/>
    <m/>
    <m/>
    <n v="0"/>
  </r>
  <r>
    <s v="M5"/>
    <x v="2"/>
    <x v="2"/>
    <m/>
    <m/>
    <x v="1"/>
    <m/>
    <m/>
    <m/>
    <m/>
    <n v="0"/>
  </r>
  <r>
    <s v="M6"/>
    <x v="3"/>
    <x v="0"/>
    <s v="Autoría Material Textual (Material, texto guía, autotest)"/>
    <s v="AUT41"/>
    <x v="1"/>
    <s v="DOC"/>
    <s v="EXT"/>
    <m/>
    <m/>
    <n v="0"/>
  </r>
  <r>
    <s v="M6"/>
    <x v="3"/>
    <x v="0"/>
    <s v="Autoría Material Textual (Material, texto guía, autotest)"/>
    <s v="AUT42"/>
    <x v="1"/>
    <s v="DOC"/>
    <s v="EXT"/>
    <m/>
    <m/>
    <n v="0"/>
  </r>
  <r>
    <s v="M6"/>
    <x v="3"/>
    <x v="0"/>
    <s v="Revisión gramatical"/>
    <s v="REVG5"/>
    <x v="1"/>
    <s v="PRO"/>
    <s v="EXT"/>
    <m/>
    <m/>
    <n v="0"/>
  </r>
  <r>
    <s v="M6"/>
    <x v="3"/>
    <x v="0"/>
    <s v="Maquetación y adaptación pedagógica"/>
    <s v="CETT5"/>
    <x v="1"/>
    <s v="PRO"/>
    <s v="INT"/>
    <m/>
    <m/>
    <n v="0"/>
  </r>
  <r>
    <s v="M6"/>
    <x v="3"/>
    <x v="0"/>
    <s v="Autoría Material Audiovisual: redacción guiones"/>
    <s v="AUT43"/>
    <x v="1"/>
    <s v="DOC"/>
    <s v="EXT"/>
    <m/>
    <m/>
    <n v="0"/>
  </r>
  <r>
    <s v="M6"/>
    <x v="3"/>
    <x v="0"/>
    <s v="Autoría Material Audiovisual: redacción guiones"/>
    <s v="AUT44"/>
    <x v="1"/>
    <s v="DOC"/>
    <s v="EXT"/>
    <m/>
    <m/>
    <n v="0"/>
  </r>
  <r>
    <s v="M6"/>
    <x v="3"/>
    <x v="0"/>
    <s v="Realización del material audiovisual: registro, producción y edición"/>
    <s v="PRO"/>
    <x v="1"/>
    <s v="PRO"/>
    <s v="EXT"/>
    <m/>
    <m/>
    <n v="0"/>
  </r>
  <r>
    <s v="M6"/>
    <x v="3"/>
    <x v="0"/>
    <s v="Cápsulas Audivisuales: vídeo"/>
    <s v="AUT45"/>
    <x v="1"/>
    <s v="DOC"/>
    <s v="EXT"/>
    <m/>
    <m/>
    <n v="0"/>
  </r>
  <r>
    <s v="M6"/>
    <x v="3"/>
    <x v="0"/>
    <s v="Cápsulas Audivisuales: vídeo"/>
    <s v="AUT46"/>
    <x v="1"/>
    <s v="DOC"/>
    <s v="EXT"/>
    <m/>
    <m/>
    <n v="0"/>
  </r>
  <r>
    <s v="M6"/>
    <x v="3"/>
    <x v="0"/>
    <s v="Motion Graphic - Recap"/>
    <s v="AUT47"/>
    <x v="1"/>
    <s v="DOC"/>
    <s v="EXT"/>
    <m/>
    <m/>
    <n v="0"/>
  </r>
  <r>
    <s v="M6"/>
    <x v="3"/>
    <x v="0"/>
    <s v="Motion Graphic - Recap"/>
    <s v="AUT48"/>
    <x v="1"/>
    <s v="DOC"/>
    <s v="EXT"/>
    <m/>
    <m/>
    <n v="0"/>
  </r>
  <r>
    <s v="M6"/>
    <x v="4"/>
    <x v="1"/>
    <s v="Docencia PRESENCIAL"/>
    <s v="DOC11"/>
    <x v="1"/>
    <s v="DOC"/>
    <s v="EXT"/>
    <m/>
    <m/>
    <n v="0"/>
  </r>
  <r>
    <s v="M6"/>
    <x v="4"/>
    <x v="1"/>
    <s v="Docencia PRESENCIAL"/>
    <s v="DOC12"/>
    <x v="1"/>
    <s v="DOC"/>
    <s v="EXT"/>
    <m/>
    <m/>
    <n v="0"/>
  </r>
  <r>
    <s v="M6"/>
    <x v="1"/>
    <x v="1"/>
    <s v="Docencia ONLINE (Asincrónica)"/>
    <s v="DOC11"/>
    <x v="1"/>
    <s v="DOC"/>
    <s v="EXT"/>
    <m/>
    <m/>
    <n v="0"/>
  </r>
  <r>
    <s v="M6"/>
    <x v="1"/>
    <x v="1"/>
    <s v="Docencia ONLINE (Asincrónica)"/>
    <s v="DOC12"/>
    <x v="1"/>
    <s v="DOC"/>
    <s v="EXT"/>
    <m/>
    <m/>
    <n v="0"/>
  </r>
  <r>
    <s v="M6"/>
    <x v="3"/>
    <x v="0"/>
    <s v="Casos de Estudio"/>
    <s v="CAS6"/>
    <x v="1"/>
    <s v="PRO"/>
    <s v="EXT"/>
    <m/>
    <m/>
    <n v="0"/>
  </r>
  <r>
    <s v="M6"/>
    <x v="2"/>
    <x v="2"/>
    <s v="Otros conceptos"/>
    <m/>
    <x v="1"/>
    <n v="0"/>
    <m/>
    <m/>
    <m/>
    <n v="0"/>
  </r>
  <r>
    <s v="M6"/>
    <x v="2"/>
    <x v="2"/>
    <m/>
    <m/>
    <x v="1"/>
    <m/>
    <m/>
    <m/>
    <m/>
    <n v="0"/>
  </r>
  <r>
    <s v="M7"/>
    <x v="3"/>
    <x v="0"/>
    <s v="Autoría Material Textual (Material, texto guía, autotest)"/>
    <s v="AUT41"/>
    <x v="1"/>
    <s v="DOC"/>
    <s v="EXT"/>
    <m/>
    <m/>
    <n v="0"/>
  </r>
  <r>
    <s v="M7"/>
    <x v="3"/>
    <x v="0"/>
    <s v="Autoría Material Textual (Material, texto guía, autotest)"/>
    <s v="AUT42"/>
    <x v="1"/>
    <s v="DOC"/>
    <s v="EXT"/>
    <m/>
    <m/>
    <n v="0"/>
  </r>
  <r>
    <s v="M7"/>
    <x v="3"/>
    <x v="0"/>
    <s v="Revisión gramatical"/>
    <s v="REVG5"/>
    <x v="1"/>
    <s v="PRO"/>
    <s v="EXT"/>
    <m/>
    <m/>
    <n v="0"/>
  </r>
  <r>
    <s v="M7"/>
    <x v="3"/>
    <x v="0"/>
    <s v="Maquetación y adaptación pedagógica"/>
    <s v="CETT5"/>
    <x v="1"/>
    <s v="PRO"/>
    <s v="INT"/>
    <m/>
    <m/>
    <n v="0"/>
  </r>
  <r>
    <s v="M7"/>
    <x v="3"/>
    <x v="0"/>
    <s v="Autoría Material Audiovisual: redacción guiones"/>
    <s v="AUT43"/>
    <x v="1"/>
    <s v="DOC"/>
    <s v="EXT"/>
    <m/>
    <m/>
    <n v="0"/>
  </r>
  <r>
    <s v="M7"/>
    <x v="3"/>
    <x v="0"/>
    <s v="Autoría Material Audiovisual: redacción guiones"/>
    <s v="AUT44"/>
    <x v="1"/>
    <s v="DOC"/>
    <s v="EXT"/>
    <m/>
    <m/>
    <n v="0"/>
  </r>
  <r>
    <s v="M7"/>
    <x v="3"/>
    <x v="0"/>
    <s v="Realización del material audiovisual: registro, producción y edición"/>
    <s v="PRO"/>
    <x v="1"/>
    <s v="PRO"/>
    <s v="EXT"/>
    <m/>
    <m/>
    <n v="0"/>
  </r>
  <r>
    <s v="M7"/>
    <x v="3"/>
    <x v="0"/>
    <s v="Cápsulas Audivisuales: vídeo"/>
    <s v="AUT45"/>
    <x v="1"/>
    <s v="DOC"/>
    <s v="EXT"/>
    <m/>
    <m/>
    <n v="0"/>
  </r>
  <r>
    <s v="M7"/>
    <x v="3"/>
    <x v="0"/>
    <s v="Cápsulas Audivisuales: vídeo"/>
    <s v="AUT46"/>
    <x v="1"/>
    <s v="DOC"/>
    <s v="EXT"/>
    <m/>
    <m/>
    <n v="0"/>
  </r>
  <r>
    <s v="M7"/>
    <x v="3"/>
    <x v="0"/>
    <s v="Motion Graphic - Recap"/>
    <s v="AUT47"/>
    <x v="1"/>
    <s v="DOC"/>
    <s v="EXT"/>
    <m/>
    <m/>
    <n v="0"/>
  </r>
  <r>
    <s v="M7"/>
    <x v="3"/>
    <x v="0"/>
    <s v="Motion Graphic - Recap"/>
    <s v="AUT48"/>
    <x v="1"/>
    <s v="DOC"/>
    <s v="EXT"/>
    <m/>
    <m/>
    <n v="0"/>
  </r>
  <r>
    <s v="M7"/>
    <x v="4"/>
    <x v="1"/>
    <s v="Docencia PRESENCIAL"/>
    <s v="DOC11"/>
    <x v="1"/>
    <s v="DOC"/>
    <s v="EXT"/>
    <m/>
    <m/>
    <n v="0"/>
  </r>
  <r>
    <s v="M7"/>
    <x v="4"/>
    <x v="1"/>
    <s v="Docencia PRESENCIAL"/>
    <s v="DOC12"/>
    <x v="1"/>
    <s v="DOC"/>
    <s v="EXT"/>
    <m/>
    <m/>
    <n v="0"/>
  </r>
  <r>
    <s v="M7"/>
    <x v="1"/>
    <x v="1"/>
    <s v="Docencia ONLINE (Asincrónica)"/>
    <s v="DOC11"/>
    <x v="1"/>
    <s v="DOC"/>
    <s v="EXT"/>
    <m/>
    <m/>
    <n v="0"/>
  </r>
  <r>
    <s v="M7"/>
    <x v="1"/>
    <x v="1"/>
    <s v="Docencia ONLINE (Asincrónica)"/>
    <s v="DOC12"/>
    <x v="1"/>
    <s v="DOC"/>
    <s v="EXT"/>
    <m/>
    <m/>
    <n v="0"/>
  </r>
  <r>
    <s v="M7"/>
    <x v="3"/>
    <x v="0"/>
    <s v="Casos de Estudio"/>
    <s v="CAS6"/>
    <x v="1"/>
    <s v="PRO"/>
    <s v="EXT"/>
    <m/>
    <m/>
    <n v="0"/>
  </r>
  <r>
    <s v="M7"/>
    <x v="2"/>
    <x v="2"/>
    <s v="Otros conceptos"/>
    <m/>
    <x v="1"/>
    <n v="0"/>
    <m/>
    <m/>
    <m/>
    <n v="0"/>
  </r>
  <r>
    <s v="M7"/>
    <x v="2"/>
    <x v="2"/>
    <m/>
    <m/>
    <x v="1"/>
    <m/>
    <m/>
    <m/>
    <m/>
    <n v="0"/>
  </r>
  <r>
    <s v="M8"/>
    <x v="3"/>
    <x v="0"/>
    <s v="Autoría Material Textual (Material, texto guía, autotest)"/>
    <s v="AUT41"/>
    <x v="1"/>
    <s v="DOC"/>
    <s v="EXT"/>
    <m/>
    <m/>
    <n v="0"/>
  </r>
  <r>
    <s v="M8"/>
    <x v="3"/>
    <x v="0"/>
    <s v="Autoría Material Textual (Material, texto guía, autotest)"/>
    <s v="AUT42"/>
    <x v="1"/>
    <s v="DOC"/>
    <s v="EXT"/>
    <m/>
    <m/>
    <n v="0"/>
  </r>
  <r>
    <s v="M8"/>
    <x v="3"/>
    <x v="0"/>
    <s v="Revisión gramatical"/>
    <s v="REVG5"/>
    <x v="1"/>
    <s v="PRO"/>
    <s v="EXT"/>
    <m/>
    <m/>
    <n v="0"/>
  </r>
  <r>
    <s v="M8"/>
    <x v="3"/>
    <x v="0"/>
    <s v="Maquetación y adaptación pedagógica"/>
    <s v="CETT5"/>
    <x v="1"/>
    <s v="PRO"/>
    <s v="INT"/>
    <m/>
    <m/>
    <n v="0"/>
  </r>
  <r>
    <s v="M8"/>
    <x v="3"/>
    <x v="0"/>
    <s v="Autoría Material Audiovisual: redacción guiones"/>
    <s v="AUT43"/>
    <x v="1"/>
    <s v="DOC"/>
    <s v="EXT"/>
    <m/>
    <m/>
    <n v="0"/>
  </r>
  <r>
    <s v="M8"/>
    <x v="3"/>
    <x v="0"/>
    <s v="Autoría Material Audiovisual: redacción guiones"/>
    <s v="AUT44"/>
    <x v="1"/>
    <s v="DOC"/>
    <s v="EXT"/>
    <m/>
    <m/>
    <n v="0"/>
  </r>
  <r>
    <s v="M8"/>
    <x v="3"/>
    <x v="0"/>
    <s v="Realización del material audiovisual: registro, producción y edición"/>
    <s v="PRO"/>
    <x v="1"/>
    <s v="PRO"/>
    <s v="EXT"/>
    <m/>
    <m/>
    <n v="0"/>
  </r>
  <r>
    <s v="M8"/>
    <x v="3"/>
    <x v="0"/>
    <s v="Cápsulas Audivisuales: vídeo"/>
    <s v="AUT45"/>
    <x v="1"/>
    <s v="DOC"/>
    <s v="EXT"/>
    <m/>
    <m/>
    <n v="0"/>
  </r>
  <r>
    <s v="M8"/>
    <x v="3"/>
    <x v="0"/>
    <s v="Cápsulas Audivisuales: vídeo"/>
    <s v="AUT46"/>
    <x v="1"/>
    <s v="DOC"/>
    <s v="EXT"/>
    <m/>
    <m/>
    <n v="0"/>
  </r>
  <r>
    <s v="M8"/>
    <x v="3"/>
    <x v="0"/>
    <s v="Motion Graphic - Recap"/>
    <s v="AUT47"/>
    <x v="1"/>
    <s v="DOC"/>
    <s v="EXT"/>
    <m/>
    <m/>
    <n v="0"/>
  </r>
  <r>
    <s v="M8"/>
    <x v="3"/>
    <x v="0"/>
    <s v="Motion Graphic - Recap"/>
    <s v="AUT48"/>
    <x v="1"/>
    <s v="DOC"/>
    <s v="EXT"/>
    <m/>
    <m/>
    <n v="0"/>
  </r>
  <r>
    <s v="M8"/>
    <x v="4"/>
    <x v="1"/>
    <s v="Docencia PRESENCIAL"/>
    <s v="DOC11"/>
    <x v="1"/>
    <s v="DOC"/>
    <s v="EXT"/>
    <m/>
    <m/>
    <n v="0"/>
  </r>
  <r>
    <s v="M8"/>
    <x v="4"/>
    <x v="1"/>
    <s v="Docencia PRESENCIAL"/>
    <s v="DOC12"/>
    <x v="1"/>
    <s v="DOC"/>
    <s v="EXT"/>
    <m/>
    <m/>
    <n v="0"/>
  </r>
  <r>
    <s v="M8"/>
    <x v="1"/>
    <x v="1"/>
    <s v="Docencia ONLINE (Asincrónica)"/>
    <s v="DOC11"/>
    <x v="1"/>
    <s v="DOC"/>
    <s v="EXT"/>
    <m/>
    <m/>
    <n v="0"/>
  </r>
  <r>
    <s v="M8"/>
    <x v="1"/>
    <x v="1"/>
    <s v="Docencia ONLINE (Asincrónica)"/>
    <s v="DOC12"/>
    <x v="1"/>
    <s v="DOC"/>
    <s v="EXT"/>
    <m/>
    <m/>
    <n v="0"/>
  </r>
  <r>
    <s v="M8"/>
    <x v="3"/>
    <x v="0"/>
    <s v="Casos de Estudio"/>
    <s v="CAS6"/>
    <x v="1"/>
    <s v="PRO"/>
    <s v="EXT"/>
    <m/>
    <m/>
    <n v="0"/>
  </r>
  <r>
    <s v="M8"/>
    <x v="2"/>
    <x v="2"/>
    <s v="Otros conceptos"/>
    <m/>
    <x v="1"/>
    <n v="0"/>
    <m/>
    <m/>
    <m/>
    <n v="0"/>
  </r>
  <r>
    <s v="M8"/>
    <x v="2"/>
    <x v="2"/>
    <m/>
    <m/>
    <x v="1"/>
    <m/>
    <m/>
    <m/>
    <m/>
    <n v="0"/>
  </r>
  <r>
    <s v="M9"/>
    <x v="3"/>
    <x v="0"/>
    <s v="Autoría Material Textual (Material, texto guía, autotest)"/>
    <s v="AUT41"/>
    <x v="1"/>
    <s v="DOC"/>
    <s v="EXT"/>
    <m/>
    <m/>
    <n v="0"/>
  </r>
  <r>
    <s v="M9"/>
    <x v="3"/>
    <x v="0"/>
    <s v="Autoría Material Textual (Material, texto guía, autotest)"/>
    <s v="AUT42"/>
    <x v="1"/>
    <s v="DOC"/>
    <s v="EXT"/>
    <m/>
    <m/>
    <n v="0"/>
  </r>
  <r>
    <s v="M9"/>
    <x v="3"/>
    <x v="0"/>
    <s v="Revisión gramatical"/>
    <s v="REVG5"/>
    <x v="1"/>
    <s v="PRO"/>
    <s v="EXT"/>
    <m/>
    <m/>
    <n v="0"/>
  </r>
  <r>
    <s v="M9"/>
    <x v="3"/>
    <x v="0"/>
    <s v="Maquetación y adaptación pedagógica"/>
    <s v="CETT5"/>
    <x v="1"/>
    <s v="PRO"/>
    <s v="INT"/>
    <m/>
    <m/>
    <n v="0"/>
  </r>
  <r>
    <s v="M9"/>
    <x v="3"/>
    <x v="0"/>
    <s v="Autoría Material Audiovisual: redacción guiones"/>
    <s v="AUT43"/>
    <x v="1"/>
    <s v="DOC"/>
    <s v="EXT"/>
    <m/>
    <m/>
    <n v="0"/>
  </r>
  <r>
    <s v="M9"/>
    <x v="3"/>
    <x v="0"/>
    <s v="Autoría Material Audiovisual: redacción guiones"/>
    <s v="AUT44"/>
    <x v="1"/>
    <s v="DOC"/>
    <s v="EXT"/>
    <m/>
    <m/>
    <n v="0"/>
  </r>
  <r>
    <s v="M9"/>
    <x v="3"/>
    <x v="0"/>
    <s v="Realización del material audiovisual: registro, producción y edición"/>
    <s v="PRO"/>
    <x v="1"/>
    <s v="PRO"/>
    <s v="EXT"/>
    <m/>
    <m/>
    <n v="0"/>
  </r>
  <r>
    <s v="M9"/>
    <x v="3"/>
    <x v="0"/>
    <s v="Cápsulas Audivisuales: vídeo"/>
    <s v="AUT45"/>
    <x v="1"/>
    <s v="DOC"/>
    <s v="EXT"/>
    <m/>
    <m/>
    <n v="0"/>
  </r>
  <r>
    <s v="M9"/>
    <x v="3"/>
    <x v="0"/>
    <s v="Cápsulas Audivisuales: vídeo"/>
    <s v="AUT46"/>
    <x v="1"/>
    <s v="DOC"/>
    <s v="EXT"/>
    <m/>
    <m/>
    <n v="0"/>
  </r>
  <r>
    <s v="M9"/>
    <x v="3"/>
    <x v="0"/>
    <s v="Motion Graphic - Recap"/>
    <s v="AUT47"/>
    <x v="1"/>
    <s v="DOC"/>
    <s v="EXT"/>
    <m/>
    <m/>
    <n v="0"/>
  </r>
  <r>
    <s v="M9"/>
    <x v="3"/>
    <x v="0"/>
    <s v="Motion Graphic - Recap"/>
    <s v="AUT48"/>
    <x v="1"/>
    <s v="DOC"/>
    <s v="EXT"/>
    <m/>
    <m/>
    <n v="0"/>
  </r>
  <r>
    <s v="M9"/>
    <x v="4"/>
    <x v="1"/>
    <s v="Docencia PRESENCIAL (Sincrónicas)"/>
    <s v="DOC11"/>
    <x v="1"/>
    <s v="DOC"/>
    <s v="EXT"/>
    <m/>
    <m/>
    <n v="0"/>
  </r>
  <r>
    <s v="M9"/>
    <x v="4"/>
    <x v="1"/>
    <s v="Docencia PRESENCIAL"/>
    <s v="DOC12"/>
    <x v="1"/>
    <s v="DOC"/>
    <s v="EXT"/>
    <m/>
    <m/>
    <n v="0"/>
  </r>
  <r>
    <s v="M9"/>
    <x v="1"/>
    <x v="1"/>
    <s v="Docencia ONLINE (Asincrónica)"/>
    <s v="DOC11"/>
    <x v="1"/>
    <s v="DOC"/>
    <s v="EXT"/>
    <m/>
    <m/>
    <n v="0"/>
  </r>
  <r>
    <s v="M9"/>
    <x v="1"/>
    <x v="1"/>
    <s v="Docencia ONLINE (Asincrónica)"/>
    <s v="DOC12"/>
    <x v="1"/>
    <s v="DOC"/>
    <s v="EXT"/>
    <m/>
    <m/>
    <n v="0"/>
  </r>
  <r>
    <s v="M9"/>
    <x v="3"/>
    <x v="0"/>
    <s v="Casos de Estudio"/>
    <s v="CAS6"/>
    <x v="1"/>
    <s v="PRO"/>
    <s v="EXT"/>
    <m/>
    <m/>
    <n v="0"/>
  </r>
  <r>
    <s v="M9"/>
    <x v="2"/>
    <x v="2"/>
    <s v="Otros conceptos"/>
    <m/>
    <x v="1"/>
    <n v="0"/>
    <m/>
    <m/>
    <m/>
    <n v="0"/>
  </r>
  <r>
    <s v="M9"/>
    <x v="2"/>
    <x v="2"/>
    <m/>
    <m/>
    <x v="1"/>
    <m/>
    <m/>
    <m/>
    <m/>
    <n v="0"/>
  </r>
  <r>
    <s v="M10"/>
    <x v="3"/>
    <x v="0"/>
    <s v="Autoría Material Textual (Material, texto guía, autotest)"/>
    <s v="AUT41"/>
    <x v="1"/>
    <s v="DOC"/>
    <s v="EXT"/>
    <m/>
    <m/>
    <n v="0"/>
  </r>
  <r>
    <s v="M10"/>
    <x v="3"/>
    <x v="0"/>
    <s v="Autoría Material Textual (Material, texto guía, autotest)"/>
    <s v="AUT42"/>
    <x v="1"/>
    <s v="DOC"/>
    <s v="EXT"/>
    <m/>
    <m/>
    <n v="0"/>
  </r>
  <r>
    <s v="M10"/>
    <x v="3"/>
    <x v="0"/>
    <s v="Revisión gramatical"/>
    <s v="REVG5"/>
    <x v="1"/>
    <s v="PRO"/>
    <s v="EXT"/>
    <m/>
    <m/>
    <n v="0"/>
  </r>
  <r>
    <s v="M10"/>
    <x v="3"/>
    <x v="0"/>
    <s v="Maquetación y adaptación pedagógica"/>
    <s v="CETT5"/>
    <x v="1"/>
    <s v="PRO"/>
    <s v="INT"/>
    <m/>
    <m/>
    <n v="0"/>
  </r>
  <r>
    <s v="M10"/>
    <x v="3"/>
    <x v="0"/>
    <s v="Autoría Material Audiovisual: redacción guiones"/>
    <s v="AUT43"/>
    <x v="1"/>
    <s v="DOC"/>
    <s v="EXT"/>
    <m/>
    <m/>
    <n v="0"/>
  </r>
  <r>
    <s v="M10"/>
    <x v="3"/>
    <x v="0"/>
    <s v="Autoría Material Audiovisual: redacción guiones"/>
    <s v="AUT44"/>
    <x v="1"/>
    <s v="DOC"/>
    <s v="EXT"/>
    <m/>
    <m/>
    <n v="0"/>
  </r>
  <r>
    <s v="M10"/>
    <x v="3"/>
    <x v="0"/>
    <s v="Realización del material audiovisual: registro, producción y edición"/>
    <s v="PRO"/>
    <x v="1"/>
    <s v="PRO"/>
    <s v="EXT"/>
    <m/>
    <m/>
    <n v="0"/>
  </r>
  <r>
    <s v="M10"/>
    <x v="3"/>
    <x v="0"/>
    <s v="Cápsulas Audivisuales: vídeo"/>
    <s v="AUT45"/>
    <x v="1"/>
    <s v="DOC"/>
    <s v="EXT"/>
    <m/>
    <m/>
    <n v="0"/>
  </r>
  <r>
    <s v="M10"/>
    <x v="3"/>
    <x v="0"/>
    <s v="Cápsulas Audivisuales: vídeo"/>
    <s v="AUT46"/>
    <x v="1"/>
    <s v="DOC"/>
    <s v="EXT"/>
    <m/>
    <m/>
    <n v="0"/>
  </r>
  <r>
    <s v="M10"/>
    <x v="3"/>
    <x v="0"/>
    <s v="Motion Graphic - Recap"/>
    <s v="AUT47"/>
    <x v="1"/>
    <s v="DOC"/>
    <s v="EXT"/>
    <m/>
    <m/>
    <n v="0"/>
  </r>
  <r>
    <s v="M10"/>
    <x v="3"/>
    <x v="0"/>
    <s v="Motion Graphic - Recap"/>
    <s v="AUT48"/>
    <x v="1"/>
    <s v="DOC"/>
    <s v="EXT"/>
    <m/>
    <m/>
    <n v="0"/>
  </r>
  <r>
    <s v="M10"/>
    <x v="4"/>
    <x v="1"/>
    <s v="Docencia PRESENCIAL"/>
    <s v="DOC11"/>
    <x v="1"/>
    <s v="DOC"/>
    <s v="EXT"/>
    <m/>
    <m/>
    <n v="0"/>
  </r>
  <r>
    <s v="M10"/>
    <x v="4"/>
    <x v="1"/>
    <s v="Docencia PRESENCIAL (Sincrónicas)"/>
    <s v="DOC12"/>
    <x v="1"/>
    <s v="DOC"/>
    <s v="EXT"/>
    <m/>
    <m/>
    <n v="0"/>
  </r>
  <r>
    <s v="M10"/>
    <x v="1"/>
    <x v="1"/>
    <s v="Docencia ONLINE (Asincrónica)"/>
    <s v="DOC11"/>
    <x v="1"/>
    <s v="DOC"/>
    <s v="EXT"/>
    <m/>
    <m/>
    <n v="0"/>
  </r>
  <r>
    <s v="M10"/>
    <x v="1"/>
    <x v="1"/>
    <s v="Docencia ONLINE (Asincrónica)"/>
    <s v="DOC12"/>
    <x v="1"/>
    <s v="DOC"/>
    <s v="EXT"/>
    <m/>
    <m/>
    <n v="0"/>
  </r>
  <r>
    <s v="M10"/>
    <x v="3"/>
    <x v="0"/>
    <s v="Casos de Estudio"/>
    <s v="CAS6"/>
    <x v="1"/>
    <s v="PRO"/>
    <s v="EXT"/>
    <m/>
    <m/>
    <n v="0"/>
  </r>
  <r>
    <s v="M10"/>
    <x v="2"/>
    <x v="2"/>
    <s v="Otros conceptos"/>
    <m/>
    <x v="1"/>
    <n v="0"/>
    <m/>
    <m/>
    <m/>
    <m/>
  </r>
  <r>
    <s v="M10"/>
    <x v="2"/>
    <x v="2"/>
    <m/>
    <m/>
    <x v="1"/>
    <m/>
    <m/>
    <m/>
    <m/>
    <m/>
  </r>
  <r>
    <s v="CONCEPTOS LOGÍSTICOS"/>
    <x v="2"/>
    <x v="2"/>
    <m/>
    <m/>
    <x v="1"/>
    <m/>
    <m/>
    <m/>
    <m/>
    <m/>
  </r>
  <r>
    <s v="TRANSFERS"/>
    <x v="5"/>
    <x v="1"/>
    <s v="Aeropuerto"/>
    <s v="AERO"/>
    <x v="1"/>
    <s v="AERO"/>
    <s v="EXT"/>
    <m/>
    <m/>
    <n v="0"/>
  </r>
  <r>
    <s v="TRANSFERS"/>
    <x v="5"/>
    <x v="1"/>
    <s v="Taxis"/>
    <s v="TAXI"/>
    <x v="1"/>
    <s v="TAXI"/>
    <s v="EXT"/>
    <m/>
    <m/>
    <n v="0"/>
  </r>
  <r>
    <s v="TRANSPORTES"/>
    <x v="5"/>
    <x v="1"/>
    <s v="Autocares"/>
    <s v="CARS"/>
    <x v="1"/>
    <s v="CARS"/>
    <s v="EXT"/>
    <m/>
    <m/>
    <n v="0"/>
  </r>
  <r>
    <s v="TRANSPORTES"/>
    <x v="5"/>
    <x v="1"/>
    <s v="Aviones"/>
    <s v="AVI"/>
    <x v="1"/>
    <s v="AVI"/>
    <s v="EXT"/>
    <m/>
    <m/>
    <n v="0"/>
  </r>
  <r>
    <s v="ALOJAMIENTO"/>
    <x v="5"/>
    <x v="1"/>
    <s v="Hotel Alimara"/>
    <s v="ALI"/>
    <x v="1"/>
    <s v="ALI"/>
    <s v="INT"/>
    <m/>
    <m/>
    <n v="0"/>
  </r>
  <r>
    <s v="ALOJAMIENTO"/>
    <x v="5"/>
    <x v="1"/>
    <s v="Residencia Ágora"/>
    <s v="AGO"/>
    <x v="1"/>
    <s v="AGO"/>
    <s v="INT"/>
    <m/>
    <m/>
    <n v="0"/>
  </r>
  <r>
    <s v="ALOJAMIENTO"/>
    <x v="5"/>
    <x v="1"/>
    <s v="Otro alojamiento"/>
    <m/>
    <x v="1"/>
    <m/>
    <s v="EXT"/>
    <m/>
    <m/>
    <n v="0"/>
  </r>
  <r>
    <s v="OTROS CONCEPTOS"/>
    <x v="5"/>
    <x v="1"/>
    <s v="Seguro Alumnos"/>
    <s v="SEG"/>
    <x v="1"/>
    <s v="SEG"/>
    <s v="EXT"/>
    <m/>
    <m/>
    <n v="0"/>
  </r>
  <r>
    <s v="OTROS CONCEPTOS"/>
    <x v="5"/>
    <x v="1"/>
    <s v="Welcome Pack"/>
    <s v="WCM"/>
    <x v="1"/>
    <s v="WCM"/>
    <s v="EXT"/>
    <m/>
    <m/>
    <n v="0"/>
  </r>
  <r>
    <s v="OTROS CONCEPTOS"/>
    <x v="2"/>
    <x v="2"/>
    <m/>
    <m/>
    <x v="1"/>
    <m/>
    <s v="EXT"/>
    <m/>
    <m/>
    <n v="0"/>
  </r>
  <r>
    <s v="Tasas UB"/>
    <x v="5"/>
    <x v="1"/>
    <s v="Tasa por crédito"/>
    <s v="UBV"/>
    <x v="1"/>
    <s v="UBV"/>
    <s v="EXT"/>
    <m/>
    <m/>
    <n v="0"/>
  </r>
  <r>
    <s v="Tasas UB"/>
    <x v="5"/>
    <x v="1"/>
    <s v="Tasa fija"/>
    <s v="UVF"/>
    <x v="1"/>
    <s v="UVF"/>
    <s v="EXT"/>
    <m/>
    <m/>
    <n v="0"/>
  </r>
  <r>
    <s v="EXCURSIONES / VISITAS"/>
    <x v="5"/>
    <x v="1"/>
    <s v="Excursión 1"/>
    <s v="EXC1"/>
    <x v="1"/>
    <s v="EXC1"/>
    <s v="EXT"/>
    <m/>
    <m/>
    <n v="0"/>
  </r>
  <r>
    <s v="EXCURSIONES / VISITAS"/>
    <x v="5"/>
    <x v="1"/>
    <s v="Excursión 2"/>
    <s v="EXC2"/>
    <x v="1"/>
    <s v="EXC2"/>
    <s v="EXT"/>
    <m/>
    <m/>
    <n v="0"/>
  </r>
  <r>
    <s v="EXCURSIONES / VISITAS"/>
    <x v="5"/>
    <x v="1"/>
    <s v="Excursión 3"/>
    <s v="EXC3"/>
    <x v="1"/>
    <s v="EXC3"/>
    <s v="EXT"/>
    <m/>
    <m/>
    <n v="0"/>
  </r>
  <r>
    <s v="EXCURSIONES / VISITAS"/>
    <x v="5"/>
    <x v="1"/>
    <s v="Excursión 4"/>
    <s v="EXC4"/>
    <x v="1"/>
    <s v="EXC4"/>
    <s v="EXT"/>
    <m/>
    <m/>
    <n v="0"/>
  </r>
  <r>
    <s v="EXCURSIONES / VISITAS"/>
    <x v="5"/>
    <x v="1"/>
    <s v="Excursión 5"/>
    <s v="EXT5"/>
    <x v="1"/>
    <s v="EXT5"/>
    <s v="EXT"/>
    <m/>
    <m/>
    <n v="0"/>
  </r>
  <r>
    <s v="CÓCTEL - DESPEDIDA"/>
    <x v="5"/>
    <x v="1"/>
    <s v="Cóctel"/>
    <s v="COCT"/>
    <x v="1"/>
    <s v="COCT"/>
    <s v="INT"/>
    <m/>
    <m/>
    <n v="0"/>
  </r>
  <r>
    <s v="CÓCTEL - DESPEDIDA"/>
    <x v="5"/>
    <x v="1"/>
    <s v="Cóctel"/>
    <s v="COCT2"/>
    <x v="1"/>
    <s v="COCT2"/>
    <s v="INT"/>
    <m/>
    <m/>
    <m/>
  </r>
  <r>
    <s v="CÓCTEL - DESPEDIDA"/>
    <x v="5"/>
    <x v="1"/>
    <s v="Cóctel"/>
    <s v="COCT3"/>
    <x v="1"/>
    <s v="COCT3"/>
    <s v="INT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3:C6" firstHeaderRow="1" firstDataRow="1" firstDataCol="1" rowPageCount="1" colPageCount="1"/>
  <pivotFields count="11">
    <pivotField showAll="0"/>
    <pivotField axis="axisPage" multipleItemSelectionAllowed="1" showAll="0">
      <items count="7">
        <item h="1" x="1"/>
        <item h="1" x="4"/>
        <item h="1" x="0"/>
        <item h="1" x="5"/>
        <item x="3"/>
        <item h="1"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axis="axisRow" showAll="0">
      <items count="34">
        <item sd="0" m="1" x="26"/>
        <item sd="0" m="1" x="7"/>
        <item sd="0" m="1" x="27"/>
        <item sd="0" m="1" x="16"/>
        <item m="1" x="5"/>
        <item sd="0" m="1" x="12"/>
        <item sd="0" m="1" x="32"/>
        <item sd="0" m="1" x="10"/>
        <item sd="0" x="0"/>
        <item sd="0" m="1" x="3"/>
        <item sd="0" m="1" x="2"/>
        <item sd="0" m="1" x="8"/>
        <item sd="0" m="1" x="9"/>
        <item sd="0" m="1" x="28"/>
        <item sd="0" m="1" x="25"/>
        <item sd="0" m="1" x="29"/>
        <item sd="0" m="1" x="23"/>
        <item sd="0" m="1" x="11"/>
        <item sd="0" m="1" x="24"/>
        <item sd="0" m="1" x="14"/>
        <item sd="0" m="1" x="20"/>
        <item sd="0" m="1" x="18"/>
        <item sd="0" m="1" x="31"/>
        <item sd="0" m="1" x="15"/>
        <item sd="0" m="1" x="4"/>
        <item sd="0" m="1" x="30"/>
        <item sd="0" m="1" x="19"/>
        <item sd="0" m="1" x="21"/>
        <item sd="0" m="1" x="6"/>
        <item sd="0" m="1" x="13"/>
        <item sd="0" m="1" x="22"/>
        <item sd="0" m="1" x="17"/>
        <item sd="0" x="1"/>
        <item t="default" sd="0"/>
      </items>
    </pivotField>
    <pivotField showAll="0"/>
    <pivotField showAll="0"/>
    <pivotField showAll="0"/>
    <pivotField showAll="0"/>
    <pivotField dataField="1" showAll="0"/>
  </pivotFields>
  <rowFields count="2">
    <field x="2"/>
    <field x="5"/>
  </rowFields>
  <rowItems count="3">
    <i>
      <x v="1"/>
    </i>
    <i r="1">
      <x v="32"/>
    </i>
    <i t="grand">
      <x/>
    </i>
  </rowItems>
  <colItems count="1">
    <i/>
  </colItems>
  <pageFields count="1">
    <pageField fld="1" hier="-1"/>
  </pageFields>
  <dataFields count="1">
    <dataField name="Suma de Prev/TOTAL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92"/>
  <sheetViews>
    <sheetView workbookViewId="0">
      <selection activeCell="C11" sqref="C11"/>
    </sheetView>
  </sheetViews>
  <sheetFormatPr baseColWidth="10" defaultColWidth="11.42578125" defaultRowHeight="15"/>
  <cols>
    <col min="1" max="16384" width="11.42578125" style="121"/>
  </cols>
  <sheetData>
    <row r="2" spans="2:4">
      <c r="B2" s="121" t="s">
        <v>238</v>
      </c>
    </row>
    <row r="3" spans="2:4">
      <c r="B3" s="121" t="s">
        <v>239</v>
      </c>
    </row>
    <row r="4" spans="2:4">
      <c r="B4" s="163" t="s">
        <v>240</v>
      </c>
      <c r="C4" s="121" t="s">
        <v>241</v>
      </c>
    </row>
    <row r="5" spans="2:4">
      <c r="B5" s="163"/>
      <c r="C5" s="121" t="s">
        <v>242</v>
      </c>
    </row>
    <row r="6" spans="2:4">
      <c r="B6" s="163"/>
      <c r="D6" s="121" t="s">
        <v>245</v>
      </c>
    </row>
    <row r="7" spans="2:4">
      <c r="B7" s="163"/>
      <c r="D7" s="121" t="s">
        <v>243</v>
      </c>
    </row>
    <row r="8" spans="2:4">
      <c r="B8" s="163"/>
      <c r="D8" s="121" t="s">
        <v>244</v>
      </c>
    </row>
    <row r="9" spans="2:4">
      <c r="B9" s="163"/>
      <c r="D9" s="121" t="s">
        <v>246</v>
      </c>
    </row>
    <row r="10" spans="2:4">
      <c r="B10" s="163"/>
      <c r="C10" s="121" t="s">
        <v>247</v>
      </c>
    </row>
    <row r="11" spans="2:4">
      <c r="B11" s="163"/>
      <c r="D11" s="121" t="s">
        <v>248</v>
      </c>
    </row>
    <row r="12" spans="2:4">
      <c r="B12" s="163"/>
      <c r="D12" s="121" t="s">
        <v>249</v>
      </c>
    </row>
    <row r="13" spans="2:4">
      <c r="B13" s="163"/>
      <c r="D13" s="121" t="s">
        <v>250</v>
      </c>
    </row>
    <row r="14" spans="2:4">
      <c r="B14" s="163"/>
      <c r="D14" s="121" t="s">
        <v>251</v>
      </c>
    </row>
    <row r="15" spans="2:4">
      <c r="B15" s="163"/>
      <c r="D15" s="121" t="s">
        <v>252</v>
      </c>
    </row>
    <row r="16" spans="2:4">
      <c r="B16" s="163"/>
      <c r="D16" s="121" t="s">
        <v>253</v>
      </c>
    </row>
    <row r="17" spans="2:4">
      <c r="B17" s="163"/>
      <c r="D17" s="121" t="s">
        <v>254</v>
      </c>
    </row>
    <row r="18" spans="2:4">
      <c r="B18" s="163"/>
      <c r="C18" s="121" t="s">
        <v>263</v>
      </c>
      <c r="D18" s="121" t="s">
        <v>264</v>
      </c>
    </row>
    <row r="19" spans="2:4">
      <c r="B19" s="163" t="s">
        <v>255</v>
      </c>
      <c r="C19" s="121" t="s">
        <v>256</v>
      </c>
    </row>
    <row r="20" spans="2:4">
      <c r="B20" s="163"/>
      <c r="C20" s="121" t="s">
        <v>257</v>
      </c>
    </row>
    <row r="21" spans="2:4">
      <c r="B21" s="163" t="s">
        <v>258</v>
      </c>
      <c r="C21" s="121" t="s">
        <v>259</v>
      </c>
    </row>
    <row r="22" spans="2:4">
      <c r="B22" s="163"/>
      <c r="C22" s="121" t="s">
        <v>260</v>
      </c>
    </row>
    <row r="23" spans="2:4">
      <c r="B23" s="163"/>
      <c r="C23" s="121" t="s">
        <v>261</v>
      </c>
    </row>
    <row r="24" spans="2:4">
      <c r="C24" s="121" t="s">
        <v>266</v>
      </c>
    </row>
    <row r="25" spans="2:4">
      <c r="C25" s="121" t="s">
        <v>268</v>
      </c>
    </row>
    <row r="26" spans="2:4">
      <c r="C26" s="121" t="s">
        <v>267</v>
      </c>
    </row>
    <row r="27" spans="2:4">
      <c r="C27" s="121" t="s">
        <v>269</v>
      </c>
    </row>
    <row r="38" spans="3:3">
      <c r="C38" s="121" t="s">
        <v>270</v>
      </c>
    </row>
    <row r="39" spans="3:3">
      <c r="C39" s="121" t="s">
        <v>271</v>
      </c>
    </row>
    <row r="40" spans="3:3">
      <c r="C40" s="121" t="s">
        <v>272</v>
      </c>
    </row>
    <row r="41" spans="3:3">
      <c r="C41" s="121" t="s">
        <v>273</v>
      </c>
    </row>
    <row r="42" spans="3:3">
      <c r="C42" s="121" t="s">
        <v>274</v>
      </c>
    </row>
    <row r="43" spans="3:3">
      <c r="C43" s="121" t="s">
        <v>279</v>
      </c>
    </row>
    <row r="44" spans="3:3">
      <c r="C44" s="121" t="s">
        <v>275</v>
      </c>
    </row>
    <row r="45" spans="3:3">
      <c r="C45" s="121" t="s">
        <v>276</v>
      </c>
    </row>
    <row r="46" spans="3:3">
      <c r="C46" s="121" t="s">
        <v>277</v>
      </c>
    </row>
    <row r="47" spans="3:3">
      <c r="C47" s="121" t="s">
        <v>278</v>
      </c>
    </row>
    <row r="49" spans="3:4">
      <c r="D49" s="123"/>
    </row>
    <row r="61" spans="3:4">
      <c r="C61" s="121" t="s">
        <v>280</v>
      </c>
    </row>
    <row r="62" spans="3:4">
      <c r="C62" s="121" t="s">
        <v>290</v>
      </c>
    </row>
    <row r="63" spans="3:4">
      <c r="C63" s="121" t="s">
        <v>281</v>
      </c>
    </row>
    <row r="69" spans="3:6">
      <c r="F69" s="121" t="s">
        <v>282</v>
      </c>
    </row>
    <row r="74" spans="3:6">
      <c r="C74" s="121" t="s">
        <v>283</v>
      </c>
    </row>
    <row r="76" spans="3:6">
      <c r="F76" s="121" t="s">
        <v>284</v>
      </c>
    </row>
    <row r="77" spans="3:6">
      <c r="F77" s="121" t="s">
        <v>291</v>
      </c>
    </row>
    <row r="78" spans="3:6">
      <c r="F78" s="121" t="s">
        <v>285</v>
      </c>
    </row>
    <row r="82" spans="3:8">
      <c r="H82" s="121" t="s">
        <v>286</v>
      </c>
    </row>
    <row r="83" spans="3:8">
      <c r="H83" s="121" t="s">
        <v>287</v>
      </c>
    </row>
    <row r="91" spans="3:8">
      <c r="C91" s="121" t="s">
        <v>288</v>
      </c>
    </row>
    <row r="92" spans="3:8">
      <c r="C92" s="121" t="s">
        <v>289</v>
      </c>
    </row>
  </sheetData>
  <mergeCells count="3">
    <mergeCell ref="B4:B18"/>
    <mergeCell ref="B19:B20"/>
    <mergeCell ref="B21:B23"/>
  </mergeCells>
  <hyperlinks>
    <hyperlink ref="B4" location="DETALLE!A1" display="DETALLE"/>
    <hyperlink ref="B19" location="RESUMEN!A1" display="RESUMEN"/>
    <hyperlink ref="B21" location="Proveedores!A1" display="Proveedores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P220"/>
  <sheetViews>
    <sheetView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192" sqref="E192"/>
    </sheetView>
  </sheetViews>
  <sheetFormatPr baseColWidth="10" defaultRowHeight="15"/>
  <cols>
    <col min="1" max="1" width="3.42578125" customWidth="1"/>
    <col min="2" max="2" width="4.5703125" customWidth="1"/>
    <col min="3" max="4" width="4.42578125" customWidth="1"/>
    <col min="5" max="5" width="65" bestFit="1" customWidth="1"/>
    <col min="6" max="6" width="6.85546875" customWidth="1"/>
    <col min="7" max="7" width="16.28515625" bestFit="1" customWidth="1"/>
    <col min="8" max="8" width="4.5703125" customWidth="1"/>
    <col min="9" max="9" width="4.140625" bestFit="1" customWidth="1"/>
    <col min="10" max="10" width="6" bestFit="1" customWidth="1"/>
    <col min="11" max="11" width="6.5703125" customWidth="1"/>
    <col min="12" max="12" width="12.140625" bestFit="1" customWidth="1"/>
    <col min="13" max="13" width="6.5703125" bestFit="1" customWidth="1"/>
    <col min="14" max="14" width="6.5703125" customWidth="1"/>
    <col min="15" max="15" width="12.140625" bestFit="1" customWidth="1"/>
    <col min="16" max="16" width="10.7109375" style="1" customWidth="1"/>
  </cols>
  <sheetData>
    <row r="1" spans="2:16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20"/>
    </row>
    <row r="2" spans="2:16" ht="15.75" thickBot="1">
      <c r="E2" s="136" t="s">
        <v>78</v>
      </c>
      <c r="F2" s="72"/>
      <c r="G2" s="137"/>
      <c r="H2" s="72"/>
      <c r="I2" s="8"/>
      <c r="J2" s="164" t="s">
        <v>193</v>
      </c>
      <c r="K2" s="164"/>
      <c r="L2" s="164"/>
      <c r="M2" s="165" t="s">
        <v>194</v>
      </c>
      <c r="N2" s="164"/>
      <c r="O2" s="164"/>
      <c r="P2" s="46"/>
    </row>
    <row r="3" spans="2:16" ht="32.25" customHeight="1" thickBot="1">
      <c r="B3" s="132" t="s">
        <v>89</v>
      </c>
      <c r="C3" s="132" t="s">
        <v>90</v>
      </c>
      <c r="D3" s="132" t="s">
        <v>88</v>
      </c>
      <c r="E3" s="133" t="s">
        <v>87</v>
      </c>
      <c r="F3" s="134" t="s">
        <v>92</v>
      </c>
      <c r="G3" s="134" t="s">
        <v>40</v>
      </c>
      <c r="H3" s="134" t="s">
        <v>92</v>
      </c>
      <c r="I3" s="134" t="s">
        <v>230</v>
      </c>
      <c r="J3" s="134" t="s">
        <v>231</v>
      </c>
      <c r="K3" s="134" t="s">
        <v>232</v>
      </c>
      <c r="L3" s="134" t="s">
        <v>233</v>
      </c>
      <c r="M3" s="135" t="s">
        <v>234</v>
      </c>
      <c r="N3" s="134" t="s">
        <v>235</v>
      </c>
      <c r="O3" s="134" t="s">
        <v>236</v>
      </c>
      <c r="P3" s="133" t="s">
        <v>91</v>
      </c>
    </row>
    <row r="4" spans="2:16">
      <c r="B4" s="73" t="s">
        <v>1</v>
      </c>
      <c r="C4" s="30" t="s">
        <v>94</v>
      </c>
      <c r="D4" s="30" t="s">
        <v>2</v>
      </c>
      <c r="E4" s="138" t="s">
        <v>14</v>
      </c>
      <c r="F4" s="32"/>
      <c r="G4" s="138" t="s">
        <v>0</v>
      </c>
      <c r="H4" s="32"/>
      <c r="I4" s="32"/>
      <c r="J4" s="138"/>
      <c r="K4" s="138"/>
      <c r="L4" s="82">
        <f>+J4*K4</f>
        <v>0</v>
      </c>
      <c r="M4" s="145"/>
      <c r="N4" s="138"/>
      <c r="O4" s="32"/>
      <c r="P4" s="33"/>
    </row>
    <row r="5" spans="2:16">
      <c r="B5" s="74" t="s">
        <v>1</v>
      </c>
      <c r="C5" s="31" t="s">
        <v>94</v>
      </c>
      <c r="D5" s="31" t="s">
        <v>2</v>
      </c>
      <c r="E5" s="139" t="s">
        <v>15</v>
      </c>
      <c r="F5" s="35"/>
      <c r="G5" s="139" t="s">
        <v>0</v>
      </c>
      <c r="H5" s="35"/>
      <c r="I5" s="35"/>
      <c r="J5" s="139"/>
      <c r="K5" s="139"/>
      <c r="L5" s="81">
        <f t="shared" ref="L5:L7" si="0">+J5*K5</f>
        <v>0</v>
      </c>
      <c r="M5" s="146"/>
      <c r="N5" s="139"/>
      <c r="O5" s="35"/>
      <c r="P5" s="36"/>
    </row>
    <row r="6" spans="2:16" ht="15" customHeight="1">
      <c r="B6" s="74" t="s">
        <v>1</v>
      </c>
      <c r="C6" s="38" t="s">
        <v>94</v>
      </c>
      <c r="D6" s="38" t="s">
        <v>2</v>
      </c>
      <c r="E6" s="140" t="s">
        <v>16</v>
      </c>
      <c r="F6" s="39"/>
      <c r="G6" s="140" t="s">
        <v>0</v>
      </c>
      <c r="H6" s="39"/>
      <c r="I6" s="39"/>
      <c r="J6" s="140"/>
      <c r="K6" s="140"/>
      <c r="L6" s="154">
        <f>+J6*K6</f>
        <v>0</v>
      </c>
      <c r="M6" s="147"/>
      <c r="N6" s="140"/>
      <c r="O6" s="39"/>
      <c r="P6" s="36"/>
    </row>
    <row r="7" spans="2:16" ht="15" customHeight="1" thickBot="1">
      <c r="B7" s="75" t="s">
        <v>1</v>
      </c>
      <c r="C7" s="40" t="s">
        <v>94</v>
      </c>
      <c r="D7" s="40" t="s">
        <v>2</v>
      </c>
      <c r="E7" s="141" t="s">
        <v>17</v>
      </c>
      <c r="F7" s="41"/>
      <c r="G7" s="141" t="s">
        <v>0</v>
      </c>
      <c r="H7" s="41"/>
      <c r="I7" s="41"/>
      <c r="J7" s="141"/>
      <c r="K7" s="141"/>
      <c r="L7" s="155">
        <f t="shared" si="0"/>
        <v>0</v>
      </c>
      <c r="M7" s="148"/>
      <c r="N7" s="141"/>
      <c r="O7" s="41"/>
      <c r="P7" s="42"/>
    </row>
    <row r="8" spans="2:16" ht="15" customHeight="1">
      <c r="B8" s="73" t="s">
        <v>3</v>
      </c>
      <c r="C8" s="76" t="s">
        <v>52</v>
      </c>
      <c r="D8" s="76" t="s">
        <v>2</v>
      </c>
      <c r="E8" s="142" t="s">
        <v>13</v>
      </c>
      <c r="F8" s="77"/>
      <c r="G8" s="142" t="s">
        <v>0</v>
      </c>
      <c r="H8" s="77"/>
      <c r="I8" s="77"/>
      <c r="J8" s="142"/>
      <c r="K8" s="142"/>
      <c r="L8" s="156"/>
      <c r="M8" s="149"/>
      <c r="N8" s="142"/>
      <c r="O8" s="77"/>
      <c r="P8" s="78"/>
    </row>
    <row r="9" spans="2:16" ht="15.75" customHeight="1" thickBot="1">
      <c r="B9" s="75" t="s">
        <v>3</v>
      </c>
      <c r="C9" s="40"/>
      <c r="D9" s="40" t="s">
        <v>7</v>
      </c>
      <c r="E9" s="141" t="s">
        <v>5</v>
      </c>
      <c r="F9" s="41"/>
      <c r="G9" s="141" t="s">
        <v>0</v>
      </c>
      <c r="H9" s="41"/>
      <c r="I9" s="41"/>
      <c r="J9" s="141"/>
      <c r="K9" s="141"/>
      <c r="L9" s="155"/>
      <c r="M9" s="148"/>
      <c r="N9" s="141"/>
      <c r="O9" s="41"/>
      <c r="P9" s="79"/>
    </row>
    <row r="10" spans="2:16" ht="21.75" thickBot="1">
      <c r="B10" s="47" t="s">
        <v>73</v>
      </c>
      <c r="E10" s="126"/>
      <c r="G10" s="126"/>
      <c r="J10" s="126"/>
      <c r="K10" s="126"/>
      <c r="L10" s="157"/>
      <c r="M10" s="150"/>
      <c r="N10" s="127"/>
      <c r="O10" s="1"/>
    </row>
    <row r="11" spans="2:16" ht="15.75" customHeight="1">
      <c r="B11" s="73" t="s">
        <v>6</v>
      </c>
      <c r="C11" s="30" t="s">
        <v>49</v>
      </c>
      <c r="D11" s="30" t="s">
        <v>2</v>
      </c>
      <c r="E11" s="138" t="s">
        <v>41</v>
      </c>
      <c r="F11" s="32" t="s">
        <v>96</v>
      </c>
      <c r="G11" s="138"/>
      <c r="H11" s="32" t="s">
        <v>50</v>
      </c>
      <c r="I11" s="32" t="s">
        <v>94</v>
      </c>
      <c r="J11" s="138"/>
      <c r="K11" s="138"/>
      <c r="L11" s="82">
        <f>+J11*K11</f>
        <v>0</v>
      </c>
      <c r="M11" s="145"/>
      <c r="N11" s="138"/>
      <c r="O11" s="82">
        <f t="shared" ref="O11:O14" si="1">+N11*M11</f>
        <v>0</v>
      </c>
      <c r="P11" s="34">
        <f t="shared" ref="P11:P12" si="2">+IF(D11="INV",O11,0)</f>
        <v>0</v>
      </c>
    </row>
    <row r="12" spans="2:16">
      <c r="B12" s="74" t="s">
        <v>6</v>
      </c>
      <c r="C12" s="31" t="s">
        <v>49</v>
      </c>
      <c r="D12" s="31" t="s">
        <v>2</v>
      </c>
      <c r="E12" s="139" t="s">
        <v>41</v>
      </c>
      <c r="F12" s="35" t="s">
        <v>97</v>
      </c>
      <c r="G12" s="139"/>
      <c r="H12" s="35" t="s">
        <v>50</v>
      </c>
      <c r="I12" s="35" t="s">
        <v>94</v>
      </c>
      <c r="J12" s="139"/>
      <c r="K12" s="139"/>
      <c r="L12" s="81">
        <f t="shared" ref="L12:L35" si="3">+J12*K12</f>
        <v>0</v>
      </c>
      <c r="M12" s="146"/>
      <c r="N12" s="139"/>
      <c r="O12" s="81">
        <f t="shared" si="1"/>
        <v>0</v>
      </c>
      <c r="P12" s="37">
        <f t="shared" si="2"/>
        <v>0</v>
      </c>
    </row>
    <row r="13" spans="2:16" ht="15" customHeight="1">
      <c r="B13" s="74" t="s">
        <v>6</v>
      </c>
      <c r="C13" s="31" t="s">
        <v>49</v>
      </c>
      <c r="D13" s="31" t="s">
        <v>2</v>
      </c>
      <c r="E13" s="139" t="s">
        <v>18</v>
      </c>
      <c r="F13" s="35" t="s">
        <v>137</v>
      </c>
      <c r="G13" s="139"/>
      <c r="H13" s="35" t="s">
        <v>93</v>
      </c>
      <c r="I13" s="35" t="s">
        <v>95</v>
      </c>
      <c r="J13" s="139"/>
      <c r="K13" s="139"/>
      <c r="L13" s="81">
        <f t="shared" ref="L13" si="4">+J13*K13</f>
        <v>0</v>
      </c>
      <c r="M13" s="146"/>
      <c r="N13" s="139"/>
      <c r="O13" s="81">
        <f t="shared" si="1"/>
        <v>0</v>
      </c>
      <c r="P13" s="37">
        <f>+IF(D13="INV",O13,0)</f>
        <v>0</v>
      </c>
    </row>
    <row r="14" spans="2:16" ht="15" customHeight="1">
      <c r="B14" s="74" t="s">
        <v>6</v>
      </c>
      <c r="C14" s="31" t="s">
        <v>49</v>
      </c>
      <c r="D14" s="31" t="s">
        <v>2</v>
      </c>
      <c r="E14" s="139" t="s">
        <v>42</v>
      </c>
      <c r="F14" s="35" t="s">
        <v>0</v>
      </c>
      <c r="G14" s="139"/>
      <c r="H14" s="35" t="s">
        <v>93</v>
      </c>
      <c r="I14" s="35" t="s">
        <v>94</v>
      </c>
      <c r="J14" s="139"/>
      <c r="K14" s="139"/>
      <c r="L14" s="81">
        <f t="shared" si="3"/>
        <v>0</v>
      </c>
      <c r="M14" s="146"/>
      <c r="N14" s="139"/>
      <c r="O14" s="81">
        <f t="shared" si="1"/>
        <v>0</v>
      </c>
      <c r="P14" s="37">
        <f t="shared" ref="P14:P81" si="5">+IF(D14="INV",O14,0)</f>
        <v>0</v>
      </c>
    </row>
    <row r="15" spans="2:16" ht="15" customHeight="1">
      <c r="B15" s="74" t="s">
        <v>6</v>
      </c>
      <c r="C15" s="31" t="s">
        <v>49</v>
      </c>
      <c r="D15" s="31" t="s">
        <v>2</v>
      </c>
      <c r="E15" s="139" t="s">
        <v>47</v>
      </c>
      <c r="F15" s="35" t="s">
        <v>100</v>
      </c>
      <c r="G15" s="139"/>
      <c r="H15" s="35" t="s">
        <v>50</v>
      </c>
      <c r="I15" s="35" t="s">
        <v>95</v>
      </c>
      <c r="J15" s="139"/>
      <c r="K15" s="139"/>
      <c r="L15" s="81">
        <f t="shared" si="3"/>
        <v>0</v>
      </c>
      <c r="M15" s="146"/>
      <c r="N15" s="139"/>
      <c r="O15" s="81">
        <f>+N15*M15</f>
        <v>0</v>
      </c>
      <c r="P15" s="37">
        <f t="shared" si="5"/>
        <v>0</v>
      </c>
    </row>
    <row r="16" spans="2:16" ht="15" customHeight="1">
      <c r="B16" s="74" t="s">
        <v>6</v>
      </c>
      <c r="C16" s="31" t="s">
        <v>49</v>
      </c>
      <c r="D16" s="31" t="s">
        <v>2</v>
      </c>
      <c r="E16" s="139" t="s">
        <v>47</v>
      </c>
      <c r="F16" s="35" t="s">
        <v>101</v>
      </c>
      <c r="G16" s="139"/>
      <c r="H16" s="35" t="s">
        <v>50</v>
      </c>
      <c r="I16" s="35" t="s">
        <v>95</v>
      </c>
      <c r="J16" s="139"/>
      <c r="K16" s="139"/>
      <c r="L16" s="81">
        <f t="shared" si="3"/>
        <v>0</v>
      </c>
      <c r="M16" s="146"/>
      <c r="N16" s="139"/>
      <c r="O16" s="81">
        <f t="shared" ref="O16:O83" si="6">+N16*M16</f>
        <v>0</v>
      </c>
      <c r="P16" s="37">
        <f t="shared" si="5"/>
        <v>0</v>
      </c>
    </row>
    <row r="17" spans="2:16" ht="15" customHeight="1">
      <c r="B17" s="74" t="s">
        <v>6</v>
      </c>
      <c r="C17" s="31" t="s">
        <v>49</v>
      </c>
      <c r="D17" s="31" t="s">
        <v>2</v>
      </c>
      <c r="E17" s="139" t="s">
        <v>48</v>
      </c>
      <c r="F17" s="35" t="s">
        <v>120</v>
      </c>
      <c r="G17" s="139"/>
      <c r="H17" s="35" t="s">
        <v>93</v>
      </c>
      <c r="I17" s="35" t="s">
        <v>95</v>
      </c>
      <c r="J17" s="139"/>
      <c r="K17" s="139"/>
      <c r="L17" s="81">
        <f t="shared" si="3"/>
        <v>0</v>
      </c>
      <c r="M17" s="146"/>
      <c r="N17" s="139"/>
      <c r="O17" s="81">
        <f t="shared" si="6"/>
        <v>0</v>
      </c>
      <c r="P17" s="37">
        <f t="shared" si="5"/>
        <v>0</v>
      </c>
    </row>
    <row r="18" spans="2:16" ht="15" customHeight="1">
      <c r="B18" s="74" t="s">
        <v>6</v>
      </c>
      <c r="C18" s="31" t="s">
        <v>49</v>
      </c>
      <c r="D18" s="31" t="s">
        <v>2</v>
      </c>
      <c r="E18" s="139" t="s">
        <v>43</v>
      </c>
      <c r="F18" s="35" t="s">
        <v>102</v>
      </c>
      <c r="G18" s="139"/>
      <c r="H18" s="35" t="s">
        <v>50</v>
      </c>
      <c r="I18" s="35" t="s">
        <v>95</v>
      </c>
      <c r="J18" s="139"/>
      <c r="K18" s="139"/>
      <c r="L18" s="81">
        <f t="shared" si="3"/>
        <v>0</v>
      </c>
      <c r="M18" s="146"/>
      <c r="N18" s="139"/>
      <c r="O18" s="81">
        <f t="shared" si="6"/>
        <v>0</v>
      </c>
      <c r="P18" s="37">
        <f t="shared" si="5"/>
        <v>0</v>
      </c>
    </row>
    <row r="19" spans="2:16" ht="15" customHeight="1">
      <c r="B19" s="74" t="s">
        <v>6</v>
      </c>
      <c r="C19" s="31" t="s">
        <v>49</v>
      </c>
      <c r="D19" s="31" t="s">
        <v>2</v>
      </c>
      <c r="E19" s="139" t="s">
        <v>43</v>
      </c>
      <c r="F19" s="35" t="s">
        <v>103</v>
      </c>
      <c r="G19" s="139"/>
      <c r="H19" s="35" t="s">
        <v>50</v>
      </c>
      <c r="I19" s="35" t="s">
        <v>95</v>
      </c>
      <c r="J19" s="139"/>
      <c r="K19" s="139"/>
      <c r="L19" s="81">
        <f t="shared" si="3"/>
        <v>0</v>
      </c>
      <c r="M19" s="146"/>
      <c r="N19" s="139"/>
      <c r="O19" s="81">
        <f t="shared" si="6"/>
        <v>0</v>
      </c>
      <c r="P19" s="37">
        <f t="shared" si="5"/>
        <v>0</v>
      </c>
    </row>
    <row r="20" spans="2:16" ht="15" customHeight="1">
      <c r="B20" s="74" t="s">
        <v>6</v>
      </c>
      <c r="C20" s="31" t="s">
        <v>49</v>
      </c>
      <c r="D20" s="31" t="s">
        <v>2</v>
      </c>
      <c r="E20" s="139" t="s">
        <v>44</v>
      </c>
      <c r="F20" s="35" t="s">
        <v>104</v>
      </c>
      <c r="G20" s="139"/>
      <c r="H20" s="35" t="s">
        <v>50</v>
      </c>
      <c r="I20" s="35" t="s">
        <v>95</v>
      </c>
      <c r="J20" s="139"/>
      <c r="K20" s="139"/>
      <c r="L20" s="81">
        <f t="shared" si="3"/>
        <v>0</v>
      </c>
      <c r="M20" s="146"/>
      <c r="N20" s="139"/>
      <c r="O20" s="81">
        <f t="shared" si="6"/>
        <v>0</v>
      </c>
      <c r="P20" s="37">
        <f t="shared" si="5"/>
        <v>0</v>
      </c>
    </row>
    <row r="21" spans="2:16" ht="15" customHeight="1">
      <c r="B21" s="74" t="s">
        <v>6</v>
      </c>
      <c r="C21" s="31" t="s">
        <v>49</v>
      </c>
      <c r="D21" s="31" t="s">
        <v>2</v>
      </c>
      <c r="E21" s="139" t="s">
        <v>44</v>
      </c>
      <c r="F21" s="35" t="s">
        <v>105</v>
      </c>
      <c r="G21" s="139"/>
      <c r="H21" s="35" t="s">
        <v>50</v>
      </c>
      <c r="I21" s="35" t="s">
        <v>95</v>
      </c>
      <c r="J21" s="139"/>
      <c r="K21" s="139"/>
      <c r="L21" s="81">
        <f t="shared" ref="L21" si="7">+J21*K21</f>
        <v>0</v>
      </c>
      <c r="M21" s="146"/>
      <c r="N21" s="139"/>
      <c r="O21" s="81">
        <f t="shared" si="6"/>
        <v>0</v>
      </c>
      <c r="P21" s="37">
        <f t="shared" si="5"/>
        <v>0</v>
      </c>
    </row>
    <row r="22" spans="2:16" ht="15" customHeight="1">
      <c r="B22" s="74" t="s">
        <v>6</v>
      </c>
      <c r="C22" s="31" t="s">
        <v>51</v>
      </c>
      <c r="D22" s="31" t="s">
        <v>7</v>
      </c>
      <c r="E22" s="139" t="s">
        <v>199</v>
      </c>
      <c r="F22" s="35" t="s">
        <v>98</v>
      </c>
      <c r="G22" s="139"/>
      <c r="H22" s="35" t="s">
        <v>50</v>
      </c>
      <c r="I22" s="35" t="s">
        <v>94</v>
      </c>
      <c r="J22" s="139"/>
      <c r="K22" s="139"/>
      <c r="L22" s="81">
        <f t="shared" si="3"/>
        <v>0</v>
      </c>
      <c r="M22" s="146"/>
      <c r="N22" s="139"/>
      <c r="O22" s="81">
        <f t="shared" si="6"/>
        <v>0</v>
      </c>
      <c r="P22" s="37">
        <f t="shared" si="5"/>
        <v>0</v>
      </c>
    </row>
    <row r="23" spans="2:16" ht="15" customHeight="1">
      <c r="B23" s="74" t="s">
        <v>6</v>
      </c>
      <c r="C23" s="31" t="s">
        <v>51</v>
      </c>
      <c r="D23" s="31" t="s">
        <v>7</v>
      </c>
      <c r="E23" s="139" t="s">
        <v>199</v>
      </c>
      <c r="F23" s="35"/>
      <c r="G23" s="139"/>
      <c r="H23" s="35" t="s">
        <v>50</v>
      </c>
      <c r="I23" s="35" t="s">
        <v>94</v>
      </c>
      <c r="J23" s="139"/>
      <c r="K23" s="139"/>
      <c r="L23" s="81">
        <f t="shared" si="3"/>
        <v>0</v>
      </c>
      <c r="M23" s="146"/>
      <c r="N23" s="139"/>
      <c r="O23" s="81">
        <f t="shared" si="6"/>
        <v>0</v>
      </c>
      <c r="P23" s="37">
        <f t="shared" si="5"/>
        <v>0</v>
      </c>
    </row>
    <row r="24" spans="2:16">
      <c r="B24" s="74" t="s">
        <v>6</v>
      </c>
      <c r="C24" s="31" t="s">
        <v>51</v>
      </c>
      <c r="D24" s="31" t="s">
        <v>7</v>
      </c>
      <c r="E24" s="139" t="s">
        <v>199</v>
      </c>
      <c r="F24" s="35"/>
      <c r="G24" s="139"/>
      <c r="H24" s="35" t="s">
        <v>50</v>
      </c>
      <c r="I24" s="35" t="s">
        <v>94</v>
      </c>
      <c r="J24" s="139"/>
      <c r="K24" s="139"/>
      <c r="L24" s="81">
        <f t="shared" si="3"/>
        <v>0</v>
      </c>
      <c r="M24" s="146"/>
      <c r="N24" s="139"/>
      <c r="O24" s="81">
        <f t="shared" si="6"/>
        <v>0</v>
      </c>
      <c r="P24" s="37">
        <f t="shared" si="5"/>
        <v>0</v>
      </c>
    </row>
    <row r="25" spans="2:16">
      <c r="B25" s="74" t="s">
        <v>6</v>
      </c>
      <c r="C25" s="31" t="s">
        <v>51</v>
      </c>
      <c r="D25" s="31" t="s">
        <v>7</v>
      </c>
      <c r="E25" s="139" t="s">
        <v>199</v>
      </c>
      <c r="F25" s="35"/>
      <c r="G25" s="139"/>
      <c r="H25" s="35" t="s">
        <v>50</v>
      </c>
      <c r="I25" s="35" t="s">
        <v>94</v>
      </c>
      <c r="J25" s="139"/>
      <c r="K25" s="139"/>
      <c r="L25" s="81">
        <f t="shared" si="3"/>
        <v>0</v>
      </c>
      <c r="M25" s="146"/>
      <c r="N25" s="139"/>
      <c r="O25" s="81">
        <f t="shared" si="6"/>
        <v>0</v>
      </c>
      <c r="P25" s="37">
        <f t="shared" si="5"/>
        <v>0</v>
      </c>
    </row>
    <row r="26" spans="2:16">
      <c r="B26" s="74" t="s">
        <v>6</v>
      </c>
      <c r="C26" s="31" t="s">
        <v>51</v>
      </c>
      <c r="D26" s="31" t="s">
        <v>7</v>
      </c>
      <c r="E26" s="139" t="s">
        <v>199</v>
      </c>
      <c r="F26" s="35" t="s">
        <v>99</v>
      </c>
      <c r="G26" s="139"/>
      <c r="H26" s="35" t="s">
        <v>50</v>
      </c>
      <c r="I26" s="35" t="s">
        <v>94</v>
      </c>
      <c r="J26" s="139"/>
      <c r="K26" s="139"/>
      <c r="L26" s="81">
        <f t="shared" ref="L26" si="8">+J26*K26</f>
        <v>0</v>
      </c>
      <c r="M26" s="146"/>
      <c r="N26" s="139"/>
      <c r="O26" s="81">
        <f t="shared" si="6"/>
        <v>0</v>
      </c>
      <c r="P26" s="37">
        <f t="shared" si="5"/>
        <v>0</v>
      </c>
    </row>
    <row r="27" spans="2:16">
      <c r="B27" s="74" t="s">
        <v>6</v>
      </c>
      <c r="C27" s="31" t="s">
        <v>52</v>
      </c>
      <c r="D27" s="31" t="s">
        <v>7</v>
      </c>
      <c r="E27" s="139" t="s">
        <v>200</v>
      </c>
      <c r="F27" s="31" t="s">
        <v>98</v>
      </c>
      <c r="G27" s="139"/>
      <c r="H27" s="35" t="s">
        <v>50</v>
      </c>
      <c r="I27" s="31" t="s">
        <v>94</v>
      </c>
      <c r="J27" s="143"/>
      <c r="K27" s="143"/>
      <c r="L27" s="81">
        <f t="shared" si="3"/>
        <v>0</v>
      </c>
      <c r="M27" s="151"/>
      <c r="N27" s="143"/>
      <c r="O27" s="159">
        <f t="shared" si="6"/>
        <v>0</v>
      </c>
      <c r="P27" s="37">
        <f t="shared" si="5"/>
        <v>0</v>
      </c>
    </row>
    <row r="28" spans="2:16">
      <c r="B28" s="74" t="s">
        <v>6</v>
      </c>
      <c r="C28" s="31" t="s">
        <v>52</v>
      </c>
      <c r="D28" s="31" t="s">
        <v>7</v>
      </c>
      <c r="E28" s="139" t="s">
        <v>200</v>
      </c>
      <c r="F28" s="31"/>
      <c r="G28" s="139"/>
      <c r="H28" s="35" t="s">
        <v>50</v>
      </c>
      <c r="I28" s="31" t="s">
        <v>94</v>
      </c>
      <c r="J28" s="143"/>
      <c r="K28" s="143"/>
      <c r="L28" s="81">
        <f t="shared" si="3"/>
        <v>0</v>
      </c>
      <c r="M28" s="151"/>
      <c r="N28" s="143"/>
      <c r="O28" s="159">
        <f t="shared" si="6"/>
        <v>0</v>
      </c>
      <c r="P28" s="37">
        <f t="shared" si="5"/>
        <v>0</v>
      </c>
    </row>
    <row r="29" spans="2:16" ht="15" customHeight="1">
      <c r="B29" s="74" t="s">
        <v>6</v>
      </c>
      <c r="C29" s="31" t="s">
        <v>52</v>
      </c>
      <c r="D29" s="31" t="s">
        <v>7</v>
      </c>
      <c r="E29" s="139" t="s">
        <v>200</v>
      </c>
      <c r="F29" s="31"/>
      <c r="G29" s="139"/>
      <c r="H29" s="35" t="s">
        <v>50</v>
      </c>
      <c r="I29" s="31" t="s">
        <v>94</v>
      </c>
      <c r="J29" s="143"/>
      <c r="K29" s="143"/>
      <c r="L29" s="81">
        <f t="shared" si="3"/>
        <v>0</v>
      </c>
      <c r="M29" s="151"/>
      <c r="N29" s="143"/>
      <c r="O29" s="159">
        <f t="shared" si="6"/>
        <v>0</v>
      </c>
      <c r="P29" s="37">
        <f t="shared" si="5"/>
        <v>0</v>
      </c>
    </row>
    <row r="30" spans="2:16" ht="15" customHeight="1">
      <c r="B30" s="74" t="s">
        <v>6</v>
      </c>
      <c r="C30" s="31" t="s">
        <v>52</v>
      </c>
      <c r="D30" s="31" t="s">
        <v>7</v>
      </c>
      <c r="E30" s="139" t="s">
        <v>200</v>
      </c>
      <c r="F30" s="31"/>
      <c r="G30" s="139"/>
      <c r="H30" s="35" t="s">
        <v>50</v>
      </c>
      <c r="I30" s="31" t="s">
        <v>94</v>
      </c>
      <c r="J30" s="143"/>
      <c r="K30" s="143"/>
      <c r="L30" s="81">
        <f t="shared" si="3"/>
        <v>0</v>
      </c>
      <c r="M30" s="151"/>
      <c r="N30" s="143"/>
      <c r="O30" s="159">
        <f t="shared" si="6"/>
        <v>0</v>
      </c>
      <c r="P30" s="37">
        <f t="shared" si="5"/>
        <v>0</v>
      </c>
    </row>
    <row r="31" spans="2:16" ht="15" customHeight="1">
      <c r="B31" s="74" t="s">
        <v>6</v>
      </c>
      <c r="C31" s="31" t="s">
        <v>52</v>
      </c>
      <c r="D31" s="31" t="s">
        <v>7</v>
      </c>
      <c r="E31" s="139" t="s">
        <v>200</v>
      </c>
      <c r="F31" s="31"/>
      <c r="G31" s="139"/>
      <c r="H31" s="35" t="s">
        <v>50</v>
      </c>
      <c r="I31" s="31" t="s">
        <v>94</v>
      </c>
      <c r="J31" s="143"/>
      <c r="K31" s="143"/>
      <c r="L31" s="81">
        <f t="shared" si="3"/>
        <v>0</v>
      </c>
      <c r="M31" s="151"/>
      <c r="N31" s="143"/>
      <c r="O31" s="159">
        <f t="shared" si="6"/>
        <v>0</v>
      </c>
      <c r="P31" s="37">
        <f t="shared" si="5"/>
        <v>0</v>
      </c>
    </row>
    <row r="32" spans="2:16" ht="15" customHeight="1">
      <c r="B32" s="74" t="s">
        <v>6</v>
      </c>
      <c r="C32" s="31" t="s">
        <v>52</v>
      </c>
      <c r="D32" s="31" t="s">
        <v>7</v>
      </c>
      <c r="E32" s="139" t="s">
        <v>200</v>
      </c>
      <c r="F32" s="31" t="s">
        <v>99</v>
      </c>
      <c r="G32" s="139"/>
      <c r="H32" s="35" t="s">
        <v>50</v>
      </c>
      <c r="I32" s="31" t="s">
        <v>94</v>
      </c>
      <c r="J32" s="143"/>
      <c r="K32" s="143"/>
      <c r="L32" s="81">
        <f t="shared" si="3"/>
        <v>0</v>
      </c>
      <c r="M32" s="151"/>
      <c r="N32" s="143"/>
      <c r="O32" s="159">
        <f t="shared" si="6"/>
        <v>0</v>
      </c>
      <c r="P32" s="37">
        <f t="shared" si="5"/>
        <v>0</v>
      </c>
    </row>
    <row r="33" spans="2:16" ht="15" customHeight="1">
      <c r="B33" s="74" t="s">
        <v>6</v>
      </c>
      <c r="C33" s="31" t="s">
        <v>49</v>
      </c>
      <c r="D33" s="31" t="s">
        <v>2</v>
      </c>
      <c r="E33" s="143" t="s">
        <v>46</v>
      </c>
      <c r="F33" s="31" t="s">
        <v>148</v>
      </c>
      <c r="G33" s="143"/>
      <c r="H33" s="35" t="s">
        <v>93</v>
      </c>
      <c r="I33" s="31" t="s">
        <v>95</v>
      </c>
      <c r="J33" s="143"/>
      <c r="K33" s="143"/>
      <c r="L33" s="81">
        <f t="shared" si="3"/>
        <v>0</v>
      </c>
      <c r="M33" s="151"/>
      <c r="N33" s="143"/>
      <c r="O33" s="159">
        <f t="shared" si="6"/>
        <v>0</v>
      </c>
      <c r="P33" s="37">
        <f t="shared" si="5"/>
        <v>0</v>
      </c>
    </row>
    <row r="34" spans="2:16" ht="15" customHeight="1">
      <c r="B34" s="74" t="s">
        <v>6</v>
      </c>
      <c r="C34" s="31"/>
      <c r="D34" s="31"/>
      <c r="E34" s="143" t="s">
        <v>19</v>
      </c>
      <c r="F34" s="31"/>
      <c r="G34" s="143"/>
      <c r="H34" s="31"/>
      <c r="I34" s="31"/>
      <c r="J34" s="143"/>
      <c r="K34" s="143"/>
      <c r="L34" s="81">
        <f t="shared" si="3"/>
        <v>0</v>
      </c>
      <c r="M34" s="151"/>
      <c r="N34" s="143"/>
      <c r="O34" s="159">
        <f t="shared" si="6"/>
        <v>0</v>
      </c>
      <c r="P34" s="37">
        <f t="shared" si="5"/>
        <v>0</v>
      </c>
    </row>
    <row r="35" spans="2:16" ht="15" customHeight="1" thickBot="1">
      <c r="B35" s="75" t="s">
        <v>6</v>
      </c>
      <c r="C35" s="40"/>
      <c r="D35" s="40"/>
      <c r="E35" s="141"/>
      <c r="F35" s="41"/>
      <c r="G35" s="141"/>
      <c r="H35" s="41"/>
      <c r="I35" s="41"/>
      <c r="J35" s="141"/>
      <c r="K35" s="141"/>
      <c r="L35" s="155">
        <f t="shared" si="3"/>
        <v>0</v>
      </c>
      <c r="M35" s="148"/>
      <c r="N35" s="141"/>
      <c r="O35" s="155">
        <f t="shared" si="6"/>
        <v>0</v>
      </c>
      <c r="P35" s="43">
        <f t="shared" si="5"/>
        <v>0</v>
      </c>
    </row>
    <row r="36" spans="2:16" ht="15" customHeight="1">
      <c r="B36" s="73" t="s">
        <v>8</v>
      </c>
      <c r="C36" s="30" t="s">
        <v>49</v>
      </c>
      <c r="D36" s="30" t="s">
        <v>2</v>
      </c>
      <c r="E36" s="138" t="s">
        <v>41</v>
      </c>
      <c r="F36" s="32" t="s">
        <v>106</v>
      </c>
      <c r="G36" s="138"/>
      <c r="H36" s="32" t="s">
        <v>50</v>
      </c>
      <c r="I36" s="32" t="s">
        <v>95</v>
      </c>
      <c r="J36" s="138"/>
      <c r="K36" s="138"/>
      <c r="L36" s="82">
        <f>+J36*K36</f>
        <v>0</v>
      </c>
      <c r="M36" s="145"/>
      <c r="N36" s="138"/>
      <c r="O36" s="82">
        <f t="shared" si="6"/>
        <v>0</v>
      </c>
      <c r="P36" s="34">
        <f t="shared" si="5"/>
        <v>0</v>
      </c>
    </row>
    <row r="37" spans="2:16" ht="15.75" customHeight="1">
      <c r="B37" s="74" t="s">
        <v>8</v>
      </c>
      <c r="C37" s="31" t="s">
        <v>49</v>
      </c>
      <c r="D37" s="31" t="s">
        <v>2</v>
      </c>
      <c r="E37" s="139" t="s">
        <v>41</v>
      </c>
      <c r="F37" s="35" t="s">
        <v>107</v>
      </c>
      <c r="G37" s="139"/>
      <c r="H37" s="35" t="s">
        <v>50</v>
      </c>
      <c r="I37" s="35" t="s">
        <v>95</v>
      </c>
      <c r="J37" s="139"/>
      <c r="K37" s="139"/>
      <c r="L37" s="81">
        <f t="shared" ref="L37:L51" si="9">+J37*K37</f>
        <v>0</v>
      </c>
      <c r="M37" s="146"/>
      <c r="N37" s="139"/>
      <c r="O37" s="81">
        <f t="shared" si="6"/>
        <v>0</v>
      </c>
      <c r="P37" s="37">
        <f t="shared" si="5"/>
        <v>0</v>
      </c>
    </row>
    <row r="38" spans="2:16" ht="15" customHeight="1">
      <c r="B38" s="74" t="s">
        <v>8</v>
      </c>
      <c r="C38" s="31" t="s">
        <v>49</v>
      </c>
      <c r="D38" s="31" t="s">
        <v>2</v>
      </c>
      <c r="E38" s="139" t="s">
        <v>18</v>
      </c>
      <c r="F38" s="35" t="s">
        <v>138</v>
      </c>
      <c r="G38" s="139"/>
      <c r="H38" s="35" t="s">
        <v>93</v>
      </c>
      <c r="I38" s="35" t="s">
        <v>95</v>
      </c>
      <c r="J38" s="139"/>
      <c r="K38" s="139"/>
      <c r="L38" s="81">
        <f t="shared" si="9"/>
        <v>0</v>
      </c>
      <c r="M38" s="146"/>
      <c r="N38" s="139"/>
      <c r="O38" s="81">
        <f t="shared" si="6"/>
        <v>0</v>
      </c>
      <c r="P38" s="37">
        <f t="shared" si="5"/>
        <v>0</v>
      </c>
    </row>
    <row r="39" spans="2:16" ht="15" customHeight="1">
      <c r="B39" s="74" t="s">
        <v>8</v>
      </c>
      <c r="C39" s="31" t="s">
        <v>49</v>
      </c>
      <c r="D39" s="31" t="s">
        <v>2</v>
      </c>
      <c r="E39" s="139" t="s">
        <v>42</v>
      </c>
      <c r="F39" s="35" t="s">
        <v>143</v>
      </c>
      <c r="G39" s="139"/>
      <c r="H39" s="35" t="s">
        <v>93</v>
      </c>
      <c r="I39" s="35" t="s">
        <v>94</v>
      </c>
      <c r="J39" s="139"/>
      <c r="K39" s="139"/>
      <c r="L39" s="81">
        <f t="shared" si="9"/>
        <v>0</v>
      </c>
      <c r="M39" s="146"/>
      <c r="N39" s="139"/>
      <c r="O39" s="81">
        <f t="shared" si="6"/>
        <v>0</v>
      </c>
      <c r="P39" s="37">
        <f t="shared" si="5"/>
        <v>0</v>
      </c>
    </row>
    <row r="40" spans="2:16" ht="15" customHeight="1">
      <c r="B40" s="74" t="s">
        <v>8</v>
      </c>
      <c r="C40" s="31" t="s">
        <v>49</v>
      </c>
      <c r="D40" s="31" t="s">
        <v>2</v>
      </c>
      <c r="E40" s="139" t="s">
        <v>47</v>
      </c>
      <c r="F40" s="35" t="s">
        <v>108</v>
      </c>
      <c r="G40" s="139"/>
      <c r="H40" s="35" t="s">
        <v>50</v>
      </c>
      <c r="I40" s="35" t="s">
        <v>95</v>
      </c>
      <c r="J40" s="139"/>
      <c r="K40" s="139"/>
      <c r="L40" s="81">
        <f t="shared" si="9"/>
        <v>0</v>
      </c>
      <c r="M40" s="146"/>
      <c r="N40" s="139"/>
      <c r="O40" s="81">
        <f t="shared" si="6"/>
        <v>0</v>
      </c>
      <c r="P40" s="37">
        <f t="shared" si="5"/>
        <v>0</v>
      </c>
    </row>
    <row r="41" spans="2:16" ht="15" customHeight="1">
      <c r="B41" s="74" t="s">
        <v>8</v>
      </c>
      <c r="C41" s="31" t="s">
        <v>49</v>
      </c>
      <c r="D41" s="31" t="s">
        <v>2</v>
      </c>
      <c r="E41" s="139" t="s">
        <v>47</v>
      </c>
      <c r="F41" s="35" t="s">
        <v>109</v>
      </c>
      <c r="G41" s="139"/>
      <c r="H41" s="35" t="s">
        <v>50</v>
      </c>
      <c r="I41" s="35" t="s">
        <v>95</v>
      </c>
      <c r="J41" s="139"/>
      <c r="K41" s="139"/>
      <c r="L41" s="81">
        <f t="shared" si="9"/>
        <v>0</v>
      </c>
      <c r="M41" s="146"/>
      <c r="N41" s="139"/>
      <c r="O41" s="81">
        <f t="shared" si="6"/>
        <v>0</v>
      </c>
      <c r="P41" s="37">
        <f t="shared" si="5"/>
        <v>0</v>
      </c>
    </row>
    <row r="42" spans="2:16" ht="15" customHeight="1">
      <c r="B42" s="74" t="s">
        <v>8</v>
      </c>
      <c r="C42" s="31" t="s">
        <v>49</v>
      </c>
      <c r="D42" s="31" t="s">
        <v>2</v>
      </c>
      <c r="E42" s="139" t="s">
        <v>48</v>
      </c>
      <c r="F42" s="35" t="s">
        <v>93</v>
      </c>
      <c r="G42" s="139"/>
      <c r="H42" s="35" t="s">
        <v>93</v>
      </c>
      <c r="I42" s="35" t="s">
        <v>95</v>
      </c>
      <c r="J42" s="139"/>
      <c r="K42" s="139"/>
      <c r="L42" s="81">
        <f t="shared" si="9"/>
        <v>0</v>
      </c>
      <c r="M42" s="146"/>
      <c r="N42" s="139"/>
      <c r="O42" s="81">
        <f t="shared" si="6"/>
        <v>0</v>
      </c>
      <c r="P42" s="37">
        <f t="shared" si="5"/>
        <v>0</v>
      </c>
    </row>
    <row r="43" spans="2:16" ht="15" customHeight="1">
      <c r="B43" s="74" t="s">
        <v>8</v>
      </c>
      <c r="C43" s="31" t="s">
        <v>49</v>
      </c>
      <c r="D43" s="31" t="s">
        <v>2</v>
      </c>
      <c r="E43" s="139" t="s">
        <v>43</v>
      </c>
      <c r="F43" s="35" t="s">
        <v>152</v>
      </c>
      <c r="G43" s="139"/>
      <c r="H43" s="35" t="s">
        <v>50</v>
      </c>
      <c r="I43" s="35" t="s">
        <v>95</v>
      </c>
      <c r="J43" s="139"/>
      <c r="K43" s="139"/>
      <c r="L43" s="81">
        <f t="shared" si="9"/>
        <v>0</v>
      </c>
      <c r="M43" s="146"/>
      <c r="N43" s="139"/>
      <c r="O43" s="81">
        <f t="shared" si="6"/>
        <v>0</v>
      </c>
      <c r="P43" s="37">
        <f t="shared" si="5"/>
        <v>0</v>
      </c>
    </row>
    <row r="44" spans="2:16" ht="15" customHeight="1">
      <c r="B44" s="74" t="s">
        <v>8</v>
      </c>
      <c r="C44" s="31" t="s">
        <v>49</v>
      </c>
      <c r="D44" s="31" t="s">
        <v>2</v>
      </c>
      <c r="E44" s="139" t="s">
        <v>43</v>
      </c>
      <c r="F44" s="35" t="s">
        <v>153</v>
      </c>
      <c r="G44" s="139"/>
      <c r="H44" s="35" t="s">
        <v>50</v>
      </c>
      <c r="I44" s="35" t="s">
        <v>95</v>
      </c>
      <c r="J44" s="139"/>
      <c r="K44" s="139"/>
      <c r="L44" s="81">
        <f t="shared" si="9"/>
        <v>0</v>
      </c>
      <c r="M44" s="146"/>
      <c r="N44" s="139"/>
      <c r="O44" s="81">
        <f t="shared" si="6"/>
        <v>0</v>
      </c>
      <c r="P44" s="37">
        <f t="shared" si="5"/>
        <v>0</v>
      </c>
    </row>
    <row r="45" spans="2:16" ht="15" customHeight="1">
      <c r="B45" s="74" t="s">
        <v>8</v>
      </c>
      <c r="C45" s="31" t="s">
        <v>49</v>
      </c>
      <c r="D45" s="31" t="s">
        <v>2</v>
      </c>
      <c r="E45" s="139" t="s">
        <v>44</v>
      </c>
      <c r="F45" s="35" t="s">
        <v>154</v>
      </c>
      <c r="G45" s="139"/>
      <c r="H45" s="35" t="s">
        <v>50</v>
      </c>
      <c r="I45" s="35" t="s">
        <v>95</v>
      </c>
      <c r="J45" s="139"/>
      <c r="K45" s="139"/>
      <c r="L45" s="81">
        <f t="shared" si="9"/>
        <v>0</v>
      </c>
      <c r="M45" s="146"/>
      <c r="N45" s="139"/>
      <c r="O45" s="81">
        <f t="shared" si="6"/>
        <v>0</v>
      </c>
      <c r="P45" s="37">
        <f t="shared" si="5"/>
        <v>0</v>
      </c>
    </row>
    <row r="46" spans="2:16" ht="15" customHeight="1">
      <c r="B46" s="74" t="s">
        <v>8</v>
      </c>
      <c r="C46" s="31" t="s">
        <v>49</v>
      </c>
      <c r="D46" s="31" t="s">
        <v>2</v>
      </c>
      <c r="E46" s="139" t="s">
        <v>44</v>
      </c>
      <c r="F46" s="35" t="s">
        <v>155</v>
      </c>
      <c r="G46" s="139"/>
      <c r="H46" s="35" t="s">
        <v>50</v>
      </c>
      <c r="I46" s="35" t="s">
        <v>95</v>
      </c>
      <c r="J46" s="139"/>
      <c r="K46" s="139"/>
      <c r="L46" s="81">
        <f t="shared" si="9"/>
        <v>0</v>
      </c>
      <c r="M46" s="146"/>
      <c r="N46" s="139"/>
      <c r="O46" s="81">
        <f t="shared" si="6"/>
        <v>0</v>
      </c>
      <c r="P46" s="37">
        <f t="shared" si="5"/>
        <v>0</v>
      </c>
    </row>
    <row r="47" spans="2:16" ht="15" customHeight="1">
      <c r="B47" s="74" t="s">
        <v>8</v>
      </c>
      <c r="C47" s="31" t="s">
        <v>51</v>
      </c>
      <c r="D47" s="31" t="s">
        <v>7</v>
      </c>
      <c r="E47" s="139" t="s">
        <v>199</v>
      </c>
      <c r="F47" s="35" t="s">
        <v>110</v>
      </c>
      <c r="G47" s="139"/>
      <c r="H47" s="35" t="s">
        <v>50</v>
      </c>
      <c r="I47" s="35" t="s">
        <v>94</v>
      </c>
      <c r="J47" s="139"/>
      <c r="K47" s="139"/>
      <c r="L47" s="81">
        <f t="shared" si="9"/>
        <v>0</v>
      </c>
      <c r="M47" s="146"/>
      <c r="N47" s="139"/>
      <c r="O47" s="81">
        <f t="shared" si="6"/>
        <v>0</v>
      </c>
      <c r="P47" s="37">
        <f t="shared" si="5"/>
        <v>0</v>
      </c>
    </row>
    <row r="48" spans="2:16" ht="15" customHeight="1">
      <c r="B48" s="74" t="s">
        <v>8</v>
      </c>
      <c r="C48" s="31" t="s">
        <v>51</v>
      </c>
      <c r="D48" s="31" t="s">
        <v>7</v>
      </c>
      <c r="E48" s="139" t="s">
        <v>45</v>
      </c>
      <c r="F48" s="35" t="s">
        <v>111</v>
      </c>
      <c r="G48" s="139"/>
      <c r="H48" s="35" t="s">
        <v>50</v>
      </c>
      <c r="I48" s="35" t="s">
        <v>95</v>
      </c>
      <c r="J48" s="139"/>
      <c r="K48" s="139"/>
      <c r="L48" s="81">
        <f t="shared" si="9"/>
        <v>0</v>
      </c>
      <c r="M48" s="146"/>
      <c r="N48" s="139"/>
      <c r="O48" s="81">
        <f t="shared" si="6"/>
        <v>0</v>
      </c>
      <c r="P48" s="37">
        <f t="shared" si="5"/>
        <v>0</v>
      </c>
    </row>
    <row r="49" spans="2:16">
      <c r="B49" s="74" t="s">
        <v>8</v>
      </c>
      <c r="C49" s="31" t="s">
        <v>52</v>
      </c>
      <c r="D49" s="31" t="s">
        <v>7</v>
      </c>
      <c r="E49" s="139" t="s">
        <v>200</v>
      </c>
      <c r="F49" s="35" t="s">
        <v>110</v>
      </c>
      <c r="G49" s="139"/>
      <c r="H49" s="35" t="s">
        <v>50</v>
      </c>
      <c r="I49" s="31" t="s">
        <v>95</v>
      </c>
      <c r="J49" s="143"/>
      <c r="K49" s="143"/>
      <c r="L49" s="81">
        <f t="shared" si="9"/>
        <v>0</v>
      </c>
      <c r="M49" s="151"/>
      <c r="N49" s="143"/>
      <c r="O49" s="159">
        <f t="shared" si="6"/>
        <v>0</v>
      </c>
      <c r="P49" s="37">
        <f t="shared" si="5"/>
        <v>0</v>
      </c>
    </row>
    <row r="50" spans="2:16">
      <c r="B50" s="74" t="s">
        <v>8</v>
      </c>
      <c r="C50" s="31" t="s">
        <v>52</v>
      </c>
      <c r="D50" s="31" t="s">
        <v>7</v>
      </c>
      <c r="E50" s="139" t="s">
        <v>200</v>
      </c>
      <c r="F50" s="35" t="s">
        <v>111</v>
      </c>
      <c r="G50" s="139"/>
      <c r="H50" s="35" t="s">
        <v>50</v>
      </c>
      <c r="I50" s="31" t="s">
        <v>95</v>
      </c>
      <c r="J50" s="143"/>
      <c r="K50" s="143"/>
      <c r="L50" s="81">
        <f t="shared" si="9"/>
        <v>0</v>
      </c>
      <c r="M50" s="151"/>
      <c r="N50" s="143"/>
      <c r="O50" s="159">
        <f t="shared" si="6"/>
        <v>0</v>
      </c>
      <c r="P50" s="37">
        <f t="shared" si="5"/>
        <v>0</v>
      </c>
    </row>
    <row r="51" spans="2:16" ht="15" customHeight="1">
      <c r="B51" s="74" t="s">
        <v>8</v>
      </c>
      <c r="C51" s="31" t="s">
        <v>49</v>
      </c>
      <c r="D51" s="31" t="s">
        <v>2</v>
      </c>
      <c r="E51" s="143" t="s">
        <v>46</v>
      </c>
      <c r="F51" s="31" t="s">
        <v>135</v>
      </c>
      <c r="G51" s="143"/>
      <c r="H51" s="35" t="s">
        <v>93</v>
      </c>
      <c r="I51" s="31" t="s">
        <v>95</v>
      </c>
      <c r="J51" s="143"/>
      <c r="K51" s="143"/>
      <c r="L51" s="81">
        <f t="shared" si="9"/>
        <v>0</v>
      </c>
      <c r="M51" s="151"/>
      <c r="N51" s="143"/>
      <c r="O51" s="159">
        <f t="shared" si="6"/>
        <v>0</v>
      </c>
      <c r="P51" s="37">
        <f t="shared" si="5"/>
        <v>0</v>
      </c>
    </row>
    <row r="52" spans="2:16" ht="15" customHeight="1">
      <c r="B52" s="74" t="s">
        <v>8</v>
      </c>
      <c r="C52" s="31"/>
      <c r="D52" s="31"/>
      <c r="E52" s="143" t="s">
        <v>19</v>
      </c>
      <c r="F52" s="31"/>
      <c r="G52" s="143"/>
      <c r="H52" s="44">
        <f t="shared" ref="H52" si="10">+F52</f>
        <v>0</v>
      </c>
      <c r="I52" s="31"/>
      <c r="J52" s="143"/>
      <c r="K52" s="143"/>
      <c r="L52" s="81">
        <f t="shared" ref="L52:L53" si="11">+J52*K52</f>
        <v>0</v>
      </c>
      <c r="M52" s="151"/>
      <c r="N52" s="143"/>
      <c r="O52" s="159">
        <f t="shared" si="6"/>
        <v>0</v>
      </c>
      <c r="P52" s="37">
        <f t="shared" si="5"/>
        <v>0</v>
      </c>
    </row>
    <row r="53" spans="2:16" ht="15" customHeight="1" thickBot="1">
      <c r="B53" s="75" t="s">
        <v>8</v>
      </c>
      <c r="C53" s="40"/>
      <c r="D53" s="40"/>
      <c r="E53" s="141"/>
      <c r="F53" s="41"/>
      <c r="G53" s="141"/>
      <c r="H53" s="41"/>
      <c r="I53" s="41"/>
      <c r="J53" s="141"/>
      <c r="K53" s="141"/>
      <c r="L53" s="155">
        <f t="shared" si="11"/>
        <v>0</v>
      </c>
      <c r="M53" s="148"/>
      <c r="N53" s="141"/>
      <c r="O53" s="155">
        <f t="shared" si="6"/>
        <v>0</v>
      </c>
      <c r="P53" s="43">
        <f t="shared" si="5"/>
        <v>0</v>
      </c>
    </row>
    <row r="54" spans="2:16" ht="15" customHeight="1">
      <c r="B54" s="73" t="s">
        <v>9</v>
      </c>
      <c r="C54" s="30" t="s">
        <v>49</v>
      </c>
      <c r="D54" s="30" t="s">
        <v>2</v>
      </c>
      <c r="E54" s="138" t="s">
        <v>41</v>
      </c>
      <c r="F54" s="32" t="s">
        <v>156</v>
      </c>
      <c r="G54" s="138"/>
      <c r="H54" s="32" t="s">
        <v>50</v>
      </c>
      <c r="I54" s="32" t="s">
        <v>95</v>
      </c>
      <c r="J54" s="138"/>
      <c r="K54" s="138"/>
      <c r="L54" s="82">
        <f>+J54*K54</f>
        <v>0</v>
      </c>
      <c r="M54" s="145"/>
      <c r="N54" s="138"/>
      <c r="O54" s="82">
        <f t="shared" si="6"/>
        <v>0</v>
      </c>
      <c r="P54" s="34">
        <f t="shared" si="5"/>
        <v>0</v>
      </c>
    </row>
    <row r="55" spans="2:16" ht="15.75" customHeight="1">
      <c r="B55" s="74" t="s">
        <v>9</v>
      </c>
      <c r="C55" s="31" t="s">
        <v>49</v>
      </c>
      <c r="D55" s="31" t="s">
        <v>2</v>
      </c>
      <c r="E55" s="139" t="s">
        <v>41</v>
      </c>
      <c r="F55" s="35" t="s">
        <v>157</v>
      </c>
      <c r="G55" s="139"/>
      <c r="H55" s="35" t="s">
        <v>50</v>
      </c>
      <c r="I55" s="35" t="s">
        <v>95</v>
      </c>
      <c r="J55" s="139"/>
      <c r="K55" s="139"/>
      <c r="L55" s="81">
        <f t="shared" ref="L55:L69" si="12">+J55*K55</f>
        <v>0</v>
      </c>
      <c r="M55" s="146"/>
      <c r="N55" s="139"/>
      <c r="O55" s="81">
        <f t="shared" si="6"/>
        <v>0</v>
      </c>
      <c r="P55" s="37">
        <f t="shared" si="5"/>
        <v>0</v>
      </c>
    </row>
    <row r="56" spans="2:16" ht="15" customHeight="1">
      <c r="B56" s="74" t="s">
        <v>9</v>
      </c>
      <c r="C56" s="31" t="s">
        <v>49</v>
      </c>
      <c r="D56" s="31" t="s">
        <v>2</v>
      </c>
      <c r="E56" s="139" t="s">
        <v>18</v>
      </c>
      <c r="F56" s="35" t="s">
        <v>139</v>
      </c>
      <c r="G56" s="139"/>
      <c r="H56" s="35" t="s">
        <v>93</v>
      </c>
      <c r="I56" s="35" t="s">
        <v>95</v>
      </c>
      <c r="J56" s="139"/>
      <c r="K56" s="139"/>
      <c r="L56" s="81">
        <f t="shared" si="12"/>
        <v>0</v>
      </c>
      <c r="M56" s="146"/>
      <c r="N56" s="139"/>
      <c r="O56" s="81">
        <f t="shared" si="6"/>
        <v>0</v>
      </c>
      <c r="P56" s="37">
        <f t="shared" si="5"/>
        <v>0</v>
      </c>
    </row>
    <row r="57" spans="2:16" ht="15" customHeight="1">
      <c r="B57" s="74" t="s">
        <v>9</v>
      </c>
      <c r="C57" s="31" t="s">
        <v>49</v>
      </c>
      <c r="D57" s="31" t="s">
        <v>2</v>
      </c>
      <c r="E57" s="139" t="s">
        <v>42</v>
      </c>
      <c r="F57" s="35" t="s">
        <v>144</v>
      </c>
      <c r="G57" s="139"/>
      <c r="H57" s="35" t="s">
        <v>93</v>
      </c>
      <c r="I57" s="35" t="s">
        <v>94</v>
      </c>
      <c r="J57" s="139"/>
      <c r="K57" s="139"/>
      <c r="L57" s="81">
        <f t="shared" si="12"/>
        <v>0</v>
      </c>
      <c r="M57" s="146"/>
      <c r="N57" s="139"/>
      <c r="O57" s="81">
        <f t="shared" si="6"/>
        <v>0</v>
      </c>
      <c r="P57" s="37">
        <f t="shared" si="5"/>
        <v>0</v>
      </c>
    </row>
    <row r="58" spans="2:16" ht="15" customHeight="1">
      <c r="B58" s="74" t="s">
        <v>9</v>
      </c>
      <c r="C58" s="31" t="s">
        <v>49</v>
      </c>
      <c r="D58" s="31" t="s">
        <v>2</v>
      </c>
      <c r="E58" s="139" t="s">
        <v>47</v>
      </c>
      <c r="F58" s="35" t="s">
        <v>158</v>
      </c>
      <c r="G58" s="139"/>
      <c r="H58" s="35" t="s">
        <v>50</v>
      </c>
      <c r="I58" s="35" t="s">
        <v>95</v>
      </c>
      <c r="J58" s="139"/>
      <c r="K58" s="139"/>
      <c r="L58" s="81">
        <f t="shared" si="12"/>
        <v>0</v>
      </c>
      <c r="M58" s="146"/>
      <c r="N58" s="139"/>
      <c r="O58" s="81">
        <f t="shared" si="6"/>
        <v>0</v>
      </c>
      <c r="P58" s="37">
        <f t="shared" si="5"/>
        <v>0</v>
      </c>
    </row>
    <row r="59" spans="2:16" ht="15" customHeight="1">
      <c r="B59" s="74" t="s">
        <v>9</v>
      </c>
      <c r="C59" s="31" t="s">
        <v>49</v>
      </c>
      <c r="D59" s="31" t="s">
        <v>2</v>
      </c>
      <c r="E59" s="139" t="s">
        <v>47</v>
      </c>
      <c r="F59" s="35" t="s">
        <v>159</v>
      </c>
      <c r="G59" s="139"/>
      <c r="H59" s="35" t="s">
        <v>50</v>
      </c>
      <c r="I59" s="35" t="s">
        <v>95</v>
      </c>
      <c r="J59" s="139"/>
      <c r="K59" s="139"/>
      <c r="L59" s="81">
        <f t="shared" si="12"/>
        <v>0</v>
      </c>
      <c r="M59" s="146"/>
      <c r="N59" s="139"/>
      <c r="O59" s="81">
        <f t="shared" si="6"/>
        <v>0</v>
      </c>
      <c r="P59" s="37">
        <f t="shared" si="5"/>
        <v>0</v>
      </c>
    </row>
    <row r="60" spans="2:16" ht="15" customHeight="1">
      <c r="B60" s="74" t="s">
        <v>9</v>
      </c>
      <c r="C60" s="31" t="s">
        <v>49</v>
      </c>
      <c r="D60" s="31" t="s">
        <v>2</v>
      </c>
      <c r="E60" s="139" t="s">
        <v>48</v>
      </c>
      <c r="F60" s="35" t="s">
        <v>93</v>
      </c>
      <c r="G60" s="139"/>
      <c r="H60" s="35" t="s">
        <v>93</v>
      </c>
      <c r="I60" s="35" t="s">
        <v>95</v>
      </c>
      <c r="J60" s="139"/>
      <c r="K60" s="139"/>
      <c r="L60" s="81">
        <f t="shared" si="12"/>
        <v>0</v>
      </c>
      <c r="M60" s="146"/>
      <c r="N60" s="139"/>
      <c r="O60" s="81">
        <f t="shared" si="6"/>
        <v>0</v>
      </c>
      <c r="P60" s="37">
        <f t="shared" si="5"/>
        <v>0</v>
      </c>
    </row>
    <row r="61" spans="2:16" ht="15" customHeight="1">
      <c r="B61" s="74" t="s">
        <v>9</v>
      </c>
      <c r="C61" s="31" t="s">
        <v>49</v>
      </c>
      <c r="D61" s="31" t="s">
        <v>2</v>
      </c>
      <c r="E61" s="139" t="s">
        <v>43</v>
      </c>
      <c r="F61" s="35" t="s">
        <v>160</v>
      </c>
      <c r="G61" s="139"/>
      <c r="H61" s="35" t="s">
        <v>50</v>
      </c>
      <c r="I61" s="35" t="s">
        <v>95</v>
      </c>
      <c r="J61" s="139"/>
      <c r="K61" s="139"/>
      <c r="L61" s="81">
        <f t="shared" si="12"/>
        <v>0</v>
      </c>
      <c r="M61" s="146"/>
      <c r="N61" s="139"/>
      <c r="O61" s="81">
        <f t="shared" si="6"/>
        <v>0</v>
      </c>
      <c r="P61" s="37">
        <f t="shared" si="5"/>
        <v>0</v>
      </c>
    </row>
    <row r="62" spans="2:16" ht="15" customHeight="1">
      <c r="B62" s="74" t="s">
        <v>9</v>
      </c>
      <c r="C62" s="31" t="s">
        <v>49</v>
      </c>
      <c r="D62" s="31" t="s">
        <v>2</v>
      </c>
      <c r="E62" s="139" t="s">
        <v>43</v>
      </c>
      <c r="F62" s="35" t="s">
        <v>161</v>
      </c>
      <c r="G62" s="139"/>
      <c r="H62" s="35" t="s">
        <v>50</v>
      </c>
      <c r="I62" s="35" t="s">
        <v>95</v>
      </c>
      <c r="J62" s="139"/>
      <c r="K62" s="139"/>
      <c r="L62" s="81">
        <f t="shared" si="12"/>
        <v>0</v>
      </c>
      <c r="M62" s="146"/>
      <c r="N62" s="139"/>
      <c r="O62" s="81">
        <f t="shared" si="6"/>
        <v>0</v>
      </c>
      <c r="P62" s="37">
        <f t="shared" si="5"/>
        <v>0</v>
      </c>
    </row>
    <row r="63" spans="2:16" ht="15" customHeight="1">
      <c r="B63" s="74" t="s">
        <v>9</v>
      </c>
      <c r="C63" s="31" t="s">
        <v>49</v>
      </c>
      <c r="D63" s="31" t="s">
        <v>2</v>
      </c>
      <c r="E63" s="139" t="s">
        <v>44</v>
      </c>
      <c r="F63" s="35" t="s">
        <v>162</v>
      </c>
      <c r="G63" s="139"/>
      <c r="H63" s="35" t="s">
        <v>50</v>
      </c>
      <c r="I63" s="35" t="s">
        <v>95</v>
      </c>
      <c r="J63" s="139"/>
      <c r="K63" s="139"/>
      <c r="L63" s="81">
        <f t="shared" si="12"/>
        <v>0</v>
      </c>
      <c r="M63" s="146"/>
      <c r="N63" s="139"/>
      <c r="O63" s="81">
        <f t="shared" si="6"/>
        <v>0</v>
      </c>
      <c r="P63" s="37">
        <f t="shared" si="5"/>
        <v>0</v>
      </c>
    </row>
    <row r="64" spans="2:16" ht="15" customHeight="1">
      <c r="B64" s="74" t="s">
        <v>9</v>
      </c>
      <c r="C64" s="31" t="s">
        <v>49</v>
      </c>
      <c r="D64" s="31" t="s">
        <v>2</v>
      </c>
      <c r="E64" s="139" t="s">
        <v>44</v>
      </c>
      <c r="F64" s="35" t="s">
        <v>163</v>
      </c>
      <c r="G64" s="139"/>
      <c r="H64" s="35" t="s">
        <v>50</v>
      </c>
      <c r="I64" s="35" t="s">
        <v>95</v>
      </c>
      <c r="J64" s="139"/>
      <c r="K64" s="139"/>
      <c r="L64" s="81">
        <f t="shared" si="12"/>
        <v>0</v>
      </c>
      <c r="M64" s="146"/>
      <c r="N64" s="139"/>
      <c r="O64" s="81">
        <f t="shared" si="6"/>
        <v>0</v>
      </c>
      <c r="P64" s="37">
        <f t="shared" si="5"/>
        <v>0</v>
      </c>
    </row>
    <row r="65" spans="2:16" ht="15" customHeight="1">
      <c r="B65" s="74" t="s">
        <v>9</v>
      </c>
      <c r="C65" s="31" t="s">
        <v>51</v>
      </c>
      <c r="D65" s="31" t="s">
        <v>7</v>
      </c>
      <c r="E65" s="139" t="s">
        <v>45</v>
      </c>
      <c r="F65" s="35" t="s">
        <v>112</v>
      </c>
      <c r="G65" s="139"/>
      <c r="H65" s="35" t="s">
        <v>50</v>
      </c>
      <c r="I65" s="35" t="s">
        <v>94</v>
      </c>
      <c r="J65" s="139"/>
      <c r="K65" s="139"/>
      <c r="L65" s="81">
        <f t="shared" si="12"/>
        <v>0</v>
      </c>
      <c r="M65" s="146"/>
      <c r="N65" s="139"/>
      <c r="O65" s="81">
        <f t="shared" si="6"/>
        <v>0</v>
      </c>
      <c r="P65" s="37">
        <f t="shared" si="5"/>
        <v>0</v>
      </c>
    </row>
    <row r="66" spans="2:16" ht="15" customHeight="1">
      <c r="B66" s="74" t="s">
        <v>9</v>
      </c>
      <c r="C66" s="31" t="s">
        <v>51</v>
      </c>
      <c r="D66" s="31" t="s">
        <v>7</v>
      </c>
      <c r="E66" s="139" t="s">
        <v>45</v>
      </c>
      <c r="F66" s="35" t="s">
        <v>113</v>
      </c>
      <c r="G66" s="139"/>
      <c r="H66" s="35" t="s">
        <v>50</v>
      </c>
      <c r="I66" s="35" t="s">
        <v>95</v>
      </c>
      <c r="J66" s="139"/>
      <c r="K66" s="139"/>
      <c r="L66" s="81">
        <f t="shared" si="12"/>
        <v>0</v>
      </c>
      <c r="M66" s="146"/>
      <c r="N66" s="139"/>
      <c r="O66" s="81">
        <f t="shared" si="6"/>
        <v>0</v>
      </c>
      <c r="P66" s="37">
        <f t="shared" si="5"/>
        <v>0</v>
      </c>
    </row>
    <row r="67" spans="2:16">
      <c r="B67" s="74" t="s">
        <v>9</v>
      </c>
      <c r="C67" s="31" t="s">
        <v>52</v>
      </c>
      <c r="D67" s="31" t="s">
        <v>7</v>
      </c>
      <c r="E67" s="139" t="s">
        <v>200</v>
      </c>
      <c r="F67" s="35" t="s">
        <v>112</v>
      </c>
      <c r="G67" s="139"/>
      <c r="H67" s="35" t="s">
        <v>50</v>
      </c>
      <c r="I67" s="31" t="s">
        <v>94</v>
      </c>
      <c r="J67" s="143"/>
      <c r="K67" s="143"/>
      <c r="L67" s="81">
        <f t="shared" si="12"/>
        <v>0</v>
      </c>
      <c r="M67" s="151"/>
      <c r="N67" s="143"/>
      <c r="O67" s="159">
        <f t="shared" si="6"/>
        <v>0</v>
      </c>
      <c r="P67" s="37">
        <f t="shared" si="5"/>
        <v>0</v>
      </c>
    </row>
    <row r="68" spans="2:16">
      <c r="B68" s="74" t="s">
        <v>9</v>
      </c>
      <c r="C68" s="31" t="s">
        <v>52</v>
      </c>
      <c r="D68" s="31" t="s">
        <v>7</v>
      </c>
      <c r="E68" s="139" t="s">
        <v>200</v>
      </c>
      <c r="F68" s="35" t="s">
        <v>113</v>
      </c>
      <c r="G68" s="139"/>
      <c r="H68" s="35" t="s">
        <v>50</v>
      </c>
      <c r="I68" s="31" t="s">
        <v>95</v>
      </c>
      <c r="J68" s="143"/>
      <c r="K68" s="143"/>
      <c r="L68" s="81">
        <f t="shared" si="12"/>
        <v>0</v>
      </c>
      <c r="M68" s="151"/>
      <c r="N68" s="143"/>
      <c r="O68" s="159">
        <f t="shared" si="6"/>
        <v>0</v>
      </c>
      <c r="P68" s="37">
        <f t="shared" si="5"/>
        <v>0</v>
      </c>
    </row>
    <row r="69" spans="2:16" ht="15" customHeight="1">
      <c r="B69" s="74" t="s">
        <v>9</v>
      </c>
      <c r="C69" s="31" t="s">
        <v>49</v>
      </c>
      <c r="D69" s="31" t="s">
        <v>2</v>
      </c>
      <c r="E69" s="143" t="s">
        <v>46</v>
      </c>
      <c r="F69" s="31" t="s">
        <v>136</v>
      </c>
      <c r="G69" s="143"/>
      <c r="H69" s="35" t="s">
        <v>93</v>
      </c>
      <c r="I69" s="31" t="s">
        <v>95</v>
      </c>
      <c r="J69" s="143"/>
      <c r="K69" s="143"/>
      <c r="L69" s="81">
        <f t="shared" si="12"/>
        <v>0</v>
      </c>
      <c r="M69" s="151"/>
      <c r="N69" s="143"/>
      <c r="O69" s="159">
        <f t="shared" si="6"/>
        <v>0</v>
      </c>
      <c r="P69" s="37">
        <f t="shared" si="5"/>
        <v>0</v>
      </c>
    </row>
    <row r="70" spans="2:16" ht="15" customHeight="1">
      <c r="B70" s="74" t="s">
        <v>9</v>
      </c>
      <c r="C70" s="31"/>
      <c r="D70" s="31"/>
      <c r="E70" s="143" t="s">
        <v>19</v>
      </c>
      <c r="F70" s="31"/>
      <c r="G70" s="143"/>
      <c r="H70" s="44">
        <f t="shared" ref="H70" si="13">+F70</f>
        <v>0</v>
      </c>
      <c r="I70" s="31"/>
      <c r="J70" s="143"/>
      <c r="K70" s="143"/>
      <c r="L70" s="81">
        <f t="shared" ref="L70:L71" si="14">+J70*K70</f>
        <v>0</v>
      </c>
      <c r="M70" s="151"/>
      <c r="N70" s="143"/>
      <c r="O70" s="159">
        <f t="shared" si="6"/>
        <v>0</v>
      </c>
      <c r="P70" s="37">
        <f t="shared" si="5"/>
        <v>0</v>
      </c>
    </row>
    <row r="71" spans="2:16" ht="15" customHeight="1" thickBot="1">
      <c r="B71" s="75" t="s">
        <v>9</v>
      </c>
      <c r="C71" s="40"/>
      <c r="D71" s="40"/>
      <c r="E71" s="141"/>
      <c r="F71" s="41"/>
      <c r="G71" s="141"/>
      <c r="H71" s="41"/>
      <c r="I71" s="41"/>
      <c r="J71" s="141"/>
      <c r="K71" s="141"/>
      <c r="L71" s="155">
        <f t="shared" si="14"/>
        <v>0</v>
      </c>
      <c r="M71" s="148"/>
      <c r="N71" s="141"/>
      <c r="O71" s="155">
        <f t="shared" si="6"/>
        <v>0</v>
      </c>
      <c r="P71" s="43">
        <f t="shared" si="5"/>
        <v>0</v>
      </c>
    </row>
    <row r="72" spans="2:16" ht="15" customHeight="1">
      <c r="B72" s="73" t="s">
        <v>10</v>
      </c>
      <c r="C72" s="30" t="s">
        <v>49</v>
      </c>
      <c r="D72" s="30" t="s">
        <v>2</v>
      </c>
      <c r="E72" s="138" t="s">
        <v>41</v>
      </c>
      <c r="F72" s="32" t="s">
        <v>164</v>
      </c>
      <c r="G72" s="138"/>
      <c r="H72" s="32" t="s">
        <v>50</v>
      </c>
      <c r="I72" s="32" t="s">
        <v>95</v>
      </c>
      <c r="J72" s="138"/>
      <c r="K72" s="138"/>
      <c r="L72" s="82">
        <f>+J72*K72</f>
        <v>0</v>
      </c>
      <c r="M72" s="145"/>
      <c r="N72" s="138"/>
      <c r="O72" s="82">
        <f t="shared" si="6"/>
        <v>0</v>
      </c>
      <c r="P72" s="34">
        <f t="shared" si="5"/>
        <v>0</v>
      </c>
    </row>
    <row r="73" spans="2:16" ht="15.75" customHeight="1">
      <c r="B73" s="74" t="s">
        <v>10</v>
      </c>
      <c r="C73" s="31" t="s">
        <v>49</v>
      </c>
      <c r="D73" s="31" t="s">
        <v>2</v>
      </c>
      <c r="E73" s="139" t="s">
        <v>41</v>
      </c>
      <c r="F73" s="35" t="s">
        <v>165</v>
      </c>
      <c r="G73" s="139"/>
      <c r="H73" s="35" t="s">
        <v>50</v>
      </c>
      <c r="I73" s="35" t="s">
        <v>95</v>
      </c>
      <c r="J73" s="139"/>
      <c r="K73" s="139"/>
      <c r="L73" s="81">
        <f t="shared" ref="L73:L87" si="15">+J73*K73</f>
        <v>0</v>
      </c>
      <c r="M73" s="146"/>
      <c r="N73" s="139"/>
      <c r="O73" s="81">
        <f t="shared" si="6"/>
        <v>0</v>
      </c>
      <c r="P73" s="37">
        <f t="shared" si="5"/>
        <v>0</v>
      </c>
    </row>
    <row r="74" spans="2:16" ht="15" customHeight="1">
      <c r="B74" s="74" t="s">
        <v>10</v>
      </c>
      <c r="C74" s="31" t="s">
        <v>49</v>
      </c>
      <c r="D74" s="31" t="s">
        <v>2</v>
      </c>
      <c r="E74" s="139" t="s">
        <v>18</v>
      </c>
      <c r="F74" s="35" t="s">
        <v>140</v>
      </c>
      <c r="G74" s="139"/>
      <c r="H74" s="35" t="s">
        <v>93</v>
      </c>
      <c r="I74" s="35" t="s">
        <v>95</v>
      </c>
      <c r="J74" s="139"/>
      <c r="K74" s="139"/>
      <c r="L74" s="81">
        <f t="shared" si="15"/>
        <v>0</v>
      </c>
      <c r="M74" s="146"/>
      <c r="N74" s="139"/>
      <c r="O74" s="81">
        <f t="shared" si="6"/>
        <v>0</v>
      </c>
      <c r="P74" s="37">
        <f t="shared" si="5"/>
        <v>0</v>
      </c>
    </row>
    <row r="75" spans="2:16" ht="15" customHeight="1">
      <c r="B75" s="74" t="s">
        <v>10</v>
      </c>
      <c r="C75" s="31" t="s">
        <v>49</v>
      </c>
      <c r="D75" s="31" t="s">
        <v>2</v>
      </c>
      <c r="E75" s="139" t="s">
        <v>42</v>
      </c>
      <c r="F75" s="35" t="s">
        <v>145</v>
      </c>
      <c r="G75" s="139"/>
      <c r="H75" s="35" t="s">
        <v>93</v>
      </c>
      <c r="I75" s="35" t="s">
        <v>94</v>
      </c>
      <c r="J75" s="139"/>
      <c r="K75" s="139"/>
      <c r="L75" s="81">
        <f t="shared" si="15"/>
        <v>0</v>
      </c>
      <c r="M75" s="146"/>
      <c r="N75" s="139"/>
      <c r="O75" s="81">
        <f t="shared" si="6"/>
        <v>0</v>
      </c>
      <c r="P75" s="37">
        <f t="shared" si="5"/>
        <v>0</v>
      </c>
    </row>
    <row r="76" spans="2:16" ht="15" customHeight="1">
      <c r="B76" s="74" t="s">
        <v>10</v>
      </c>
      <c r="C76" s="31" t="s">
        <v>49</v>
      </c>
      <c r="D76" s="31" t="s">
        <v>2</v>
      </c>
      <c r="E76" s="139" t="s">
        <v>47</v>
      </c>
      <c r="F76" s="35" t="s">
        <v>166</v>
      </c>
      <c r="G76" s="139"/>
      <c r="H76" s="35" t="s">
        <v>50</v>
      </c>
      <c r="I76" s="35" t="s">
        <v>95</v>
      </c>
      <c r="J76" s="139"/>
      <c r="K76" s="139"/>
      <c r="L76" s="81">
        <f t="shared" si="15"/>
        <v>0</v>
      </c>
      <c r="M76" s="146"/>
      <c r="N76" s="139"/>
      <c r="O76" s="81">
        <f t="shared" si="6"/>
        <v>0</v>
      </c>
      <c r="P76" s="37">
        <f t="shared" si="5"/>
        <v>0</v>
      </c>
    </row>
    <row r="77" spans="2:16" ht="15" customHeight="1">
      <c r="B77" s="74" t="s">
        <v>10</v>
      </c>
      <c r="C77" s="31" t="s">
        <v>49</v>
      </c>
      <c r="D77" s="31" t="s">
        <v>2</v>
      </c>
      <c r="E77" s="139" t="s">
        <v>47</v>
      </c>
      <c r="F77" s="35" t="s">
        <v>167</v>
      </c>
      <c r="G77" s="139"/>
      <c r="H77" s="35" t="s">
        <v>50</v>
      </c>
      <c r="I77" s="35" t="s">
        <v>95</v>
      </c>
      <c r="J77" s="139"/>
      <c r="K77" s="139"/>
      <c r="L77" s="81">
        <f t="shared" si="15"/>
        <v>0</v>
      </c>
      <c r="M77" s="146"/>
      <c r="N77" s="139"/>
      <c r="O77" s="81">
        <f t="shared" si="6"/>
        <v>0</v>
      </c>
      <c r="P77" s="37">
        <f t="shared" si="5"/>
        <v>0</v>
      </c>
    </row>
    <row r="78" spans="2:16" ht="15" customHeight="1">
      <c r="B78" s="74" t="s">
        <v>10</v>
      </c>
      <c r="C78" s="31" t="s">
        <v>49</v>
      </c>
      <c r="D78" s="31" t="s">
        <v>2</v>
      </c>
      <c r="E78" s="139" t="s">
        <v>48</v>
      </c>
      <c r="F78" s="35" t="s">
        <v>93</v>
      </c>
      <c r="G78" s="139"/>
      <c r="H78" s="35" t="s">
        <v>93</v>
      </c>
      <c r="I78" s="35" t="s">
        <v>95</v>
      </c>
      <c r="J78" s="139"/>
      <c r="K78" s="139"/>
      <c r="L78" s="81">
        <f t="shared" si="15"/>
        <v>0</v>
      </c>
      <c r="M78" s="146"/>
      <c r="N78" s="139"/>
      <c r="O78" s="81">
        <f t="shared" si="6"/>
        <v>0</v>
      </c>
      <c r="P78" s="37">
        <f t="shared" si="5"/>
        <v>0</v>
      </c>
    </row>
    <row r="79" spans="2:16" ht="15" customHeight="1">
      <c r="B79" s="74" t="s">
        <v>10</v>
      </c>
      <c r="C79" s="31" t="s">
        <v>49</v>
      </c>
      <c r="D79" s="31" t="s">
        <v>2</v>
      </c>
      <c r="E79" s="139" t="s">
        <v>43</v>
      </c>
      <c r="F79" s="35" t="s">
        <v>168</v>
      </c>
      <c r="G79" s="139"/>
      <c r="H79" s="35" t="s">
        <v>50</v>
      </c>
      <c r="I79" s="35" t="s">
        <v>95</v>
      </c>
      <c r="J79" s="139"/>
      <c r="K79" s="139"/>
      <c r="L79" s="81">
        <f t="shared" si="15"/>
        <v>0</v>
      </c>
      <c r="M79" s="146"/>
      <c r="N79" s="139"/>
      <c r="O79" s="81">
        <f t="shared" si="6"/>
        <v>0</v>
      </c>
      <c r="P79" s="37">
        <f t="shared" si="5"/>
        <v>0</v>
      </c>
    </row>
    <row r="80" spans="2:16" ht="15" customHeight="1">
      <c r="B80" s="74" t="s">
        <v>10</v>
      </c>
      <c r="C80" s="31" t="s">
        <v>49</v>
      </c>
      <c r="D80" s="31" t="s">
        <v>2</v>
      </c>
      <c r="E80" s="139" t="s">
        <v>43</v>
      </c>
      <c r="F80" s="35" t="s">
        <v>169</v>
      </c>
      <c r="G80" s="139"/>
      <c r="H80" s="35" t="s">
        <v>50</v>
      </c>
      <c r="I80" s="35" t="s">
        <v>95</v>
      </c>
      <c r="J80" s="139"/>
      <c r="K80" s="139"/>
      <c r="L80" s="81">
        <f t="shared" si="15"/>
        <v>0</v>
      </c>
      <c r="M80" s="146"/>
      <c r="N80" s="139"/>
      <c r="O80" s="81">
        <f t="shared" si="6"/>
        <v>0</v>
      </c>
      <c r="P80" s="37">
        <f t="shared" si="5"/>
        <v>0</v>
      </c>
    </row>
    <row r="81" spans="2:16" ht="15" customHeight="1">
      <c r="B81" s="74" t="s">
        <v>10</v>
      </c>
      <c r="C81" s="31" t="s">
        <v>49</v>
      </c>
      <c r="D81" s="31" t="s">
        <v>2</v>
      </c>
      <c r="E81" s="139" t="s">
        <v>44</v>
      </c>
      <c r="F81" s="35" t="s">
        <v>170</v>
      </c>
      <c r="G81" s="139"/>
      <c r="H81" s="35" t="s">
        <v>50</v>
      </c>
      <c r="I81" s="35" t="s">
        <v>95</v>
      </c>
      <c r="J81" s="139"/>
      <c r="K81" s="139"/>
      <c r="L81" s="81">
        <f t="shared" si="15"/>
        <v>0</v>
      </c>
      <c r="M81" s="146"/>
      <c r="N81" s="139"/>
      <c r="O81" s="81">
        <f t="shared" si="6"/>
        <v>0</v>
      </c>
      <c r="P81" s="37">
        <f t="shared" si="5"/>
        <v>0</v>
      </c>
    </row>
    <row r="82" spans="2:16" ht="15" customHeight="1">
      <c r="B82" s="74" t="s">
        <v>10</v>
      </c>
      <c r="C82" s="31" t="s">
        <v>49</v>
      </c>
      <c r="D82" s="31" t="s">
        <v>2</v>
      </c>
      <c r="E82" s="139" t="s">
        <v>44</v>
      </c>
      <c r="F82" s="35" t="s">
        <v>171</v>
      </c>
      <c r="G82" s="139"/>
      <c r="H82" s="35" t="s">
        <v>50</v>
      </c>
      <c r="I82" s="35" t="s">
        <v>95</v>
      </c>
      <c r="J82" s="139"/>
      <c r="K82" s="139"/>
      <c r="L82" s="81">
        <f t="shared" si="15"/>
        <v>0</v>
      </c>
      <c r="M82" s="146"/>
      <c r="N82" s="139"/>
      <c r="O82" s="81">
        <f t="shared" si="6"/>
        <v>0</v>
      </c>
      <c r="P82" s="37">
        <f t="shared" ref="P82:P125" si="16">+IF(D82="INV",O82,0)</f>
        <v>0</v>
      </c>
    </row>
    <row r="83" spans="2:16" ht="15" customHeight="1">
      <c r="B83" s="74" t="s">
        <v>10</v>
      </c>
      <c r="C83" s="31" t="s">
        <v>51</v>
      </c>
      <c r="D83" s="31" t="s">
        <v>7</v>
      </c>
      <c r="E83" s="139" t="s">
        <v>45</v>
      </c>
      <c r="F83" s="35" t="s">
        <v>114</v>
      </c>
      <c r="G83" s="139"/>
      <c r="H83" s="35" t="s">
        <v>50</v>
      </c>
      <c r="I83" s="35" t="s">
        <v>94</v>
      </c>
      <c r="J83" s="139"/>
      <c r="K83" s="139"/>
      <c r="L83" s="81">
        <f t="shared" si="15"/>
        <v>0</v>
      </c>
      <c r="M83" s="146"/>
      <c r="N83" s="139"/>
      <c r="O83" s="81">
        <f t="shared" si="6"/>
        <v>0</v>
      </c>
      <c r="P83" s="37">
        <f t="shared" si="16"/>
        <v>0</v>
      </c>
    </row>
    <row r="84" spans="2:16" ht="15" customHeight="1">
      <c r="B84" s="74" t="s">
        <v>10</v>
      </c>
      <c r="C84" s="31" t="s">
        <v>51</v>
      </c>
      <c r="D84" s="31" t="s">
        <v>7</v>
      </c>
      <c r="E84" s="139" t="s">
        <v>199</v>
      </c>
      <c r="F84" s="35" t="s">
        <v>115</v>
      </c>
      <c r="G84" s="139"/>
      <c r="H84" s="35" t="s">
        <v>50</v>
      </c>
      <c r="I84" s="35" t="s">
        <v>95</v>
      </c>
      <c r="J84" s="139"/>
      <c r="K84" s="139"/>
      <c r="L84" s="81">
        <f t="shared" si="15"/>
        <v>0</v>
      </c>
      <c r="M84" s="146"/>
      <c r="N84" s="139"/>
      <c r="O84" s="81">
        <f t="shared" ref="O84:O215" si="17">+N84*M84</f>
        <v>0</v>
      </c>
      <c r="P84" s="37">
        <f t="shared" si="16"/>
        <v>0</v>
      </c>
    </row>
    <row r="85" spans="2:16">
      <c r="B85" s="74" t="s">
        <v>10</v>
      </c>
      <c r="C85" s="31" t="s">
        <v>52</v>
      </c>
      <c r="D85" s="31" t="s">
        <v>7</v>
      </c>
      <c r="E85" s="139" t="s">
        <v>200</v>
      </c>
      <c r="F85" s="35" t="s">
        <v>114</v>
      </c>
      <c r="G85" s="139"/>
      <c r="H85" s="35" t="s">
        <v>50</v>
      </c>
      <c r="I85" s="31" t="s">
        <v>94</v>
      </c>
      <c r="J85" s="143"/>
      <c r="K85" s="143"/>
      <c r="L85" s="81">
        <f t="shared" si="15"/>
        <v>0</v>
      </c>
      <c r="M85" s="151"/>
      <c r="N85" s="143"/>
      <c r="O85" s="159">
        <f t="shared" si="17"/>
        <v>0</v>
      </c>
      <c r="P85" s="37">
        <f t="shared" si="16"/>
        <v>0</v>
      </c>
    </row>
    <row r="86" spans="2:16">
      <c r="B86" s="74" t="s">
        <v>10</v>
      </c>
      <c r="C86" s="31" t="s">
        <v>52</v>
      </c>
      <c r="D86" s="31" t="s">
        <v>7</v>
      </c>
      <c r="E86" s="139" t="s">
        <v>200</v>
      </c>
      <c r="F86" s="35" t="s">
        <v>115</v>
      </c>
      <c r="G86" s="139"/>
      <c r="H86" s="35" t="s">
        <v>50</v>
      </c>
      <c r="I86" s="31" t="s">
        <v>95</v>
      </c>
      <c r="J86" s="143"/>
      <c r="K86" s="143"/>
      <c r="L86" s="81">
        <f t="shared" si="15"/>
        <v>0</v>
      </c>
      <c r="M86" s="151"/>
      <c r="N86" s="143"/>
      <c r="O86" s="159">
        <f t="shared" si="17"/>
        <v>0</v>
      </c>
      <c r="P86" s="37">
        <f t="shared" si="16"/>
        <v>0</v>
      </c>
    </row>
    <row r="87" spans="2:16" ht="15" customHeight="1">
      <c r="B87" s="74" t="s">
        <v>10</v>
      </c>
      <c r="C87" s="31" t="s">
        <v>49</v>
      </c>
      <c r="D87" s="31" t="s">
        <v>2</v>
      </c>
      <c r="E87" s="143" t="s">
        <v>46</v>
      </c>
      <c r="F87" s="31" t="s">
        <v>149</v>
      </c>
      <c r="G87" s="143"/>
      <c r="H87" s="35" t="s">
        <v>93</v>
      </c>
      <c r="I87" s="31" t="s">
        <v>95</v>
      </c>
      <c r="J87" s="143"/>
      <c r="K87" s="143"/>
      <c r="L87" s="81">
        <f t="shared" si="15"/>
        <v>0</v>
      </c>
      <c r="M87" s="151"/>
      <c r="N87" s="143"/>
      <c r="O87" s="159">
        <f t="shared" si="17"/>
        <v>0</v>
      </c>
      <c r="P87" s="37">
        <f t="shared" si="16"/>
        <v>0</v>
      </c>
    </row>
    <row r="88" spans="2:16" ht="15" customHeight="1">
      <c r="B88" s="74" t="s">
        <v>10</v>
      </c>
      <c r="C88" s="31"/>
      <c r="D88" s="31"/>
      <c r="E88" s="143" t="s">
        <v>19</v>
      </c>
      <c r="F88" s="31"/>
      <c r="G88" s="143"/>
      <c r="H88" s="44">
        <f t="shared" ref="H88" si="18">+F88</f>
        <v>0</v>
      </c>
      <c r="I88" s="31"/>
      <c r="J88" s="143"/>
      <c r="K88" s="143"/>
      <c r="L88" s="81">
        <f t="shared" ref="L88:L89" si="19">+J88*K88</f>
        <v>0</v>
      </c>
      <c r="M88" s="151"/>
      <c r="N88" s="143"/>
      <c r="O88" s="159">
        <f t="shared" si="17"/>
        <v>0</v>
      </c>
      <c r="P88" s="37">
        <f t="shared" si="16"/>
        <v>0</v>
      </c>
    </row>
    <row r="89" spans="2:16" ht="15" customHeight="1" thickBot="1">
      <c r="B89" s="75" t="s">
        <v>10</v>
      </c>
      <c r="C89" s="40"/>
      <c r="D89" s="40"/>
      <c r="E89" s="141"/>
      <c r="F89" s="41"/>
      <c r="G89" s="141"/>
      <c r="H89" s="41"/>
      <c r="I89" s="41"/>
      <c r="J89" s="141"/>
      <c r="K89" s="141"/>
      <c r="L89" s="155">
        <f t="shared" si="19"/>
        <v>0</v>
      </c>
      <c r="M89" s="148"/>
      <c r="N89" s="141"/>
      <c r="O89" s="155">
        <f t="shared" si="17"/>
        <v>0</v>
      </c>
      <c r="P89" s="43">
        <f t="shared" si="16"/>
        <v>0</v>
      </c>
    </row>
    <row r="90" spans="2:16" ht="15" customHeight="1">
      <c r="B90" s="73" t="s">
        <v>11</v>
      </c>
      <c r="C90" s="30" t="s">
        <v>49</v>
      </c>
      <c r="D90" s="30" t="s">
        <v>2</v>
      </c>
      <c r="E90" s="138" t="s">
        <v>41</v>
      </c>
      <c r="F90" s="32" t="s">
        <v>172</v>
      </c>
      <c r="G90" s="138"/>
      <c r="H90" s="32" t="s">
        <v>50</v>
      </c>
      <c r="I90" s="32" t="s">
        <v>95</v>
      </c>
      <c r="J90" s="138"/>
      <c r="K90" s="138"/>
      <c r="L90" s="82">
        <f>+J90*K90</f>
        <v>0</v>
      </c>
      <c r="M90" s="145"/>
      <c r="N90" s="138"/>
      <c r="O90" s="82">
        <f t="shared" si="17"/>
        <v>0</v>
      </c>
      <c r="P90" s="34">
        <f t="shared" si="16"/>
        <v>0</v>
      </c>
    </row>
    <row r="91" spans="2:16" ht="15.75" customHeight="1">
      <c r="B91" s="74" t="s">
        <v>11</v>
      </c>
      <c r="C91" s="31" t="s">
        <v>49</v>
      </c>
      <c r="D91" s="31" t="s">
        <v>2</v>
      </c>
      <c r="E91" s="139" t="s">
        <v>41</v>
      </c>
      <c r="F91" s="35" t="s">
        <v>173</v>
      </c>
      <c r="G91" s="139"/>
      <c r="H91" s="35" t="s">
        <v>50</v>
      </c>
      <c r="I91" s="35" t="s">
        <v>95</v>
      </c>
      <c r="J91" s="139"/>
      <c r="K91" s="139"/>
      <c r="L91" s="81">
        <f t="shared" ref="L91:L151" si="20">+J91*K91</f>
        <v>0</v>
      </c>
      <c r="M91" s="146"/>
      <c r="N91" s="139"/>
      <c r="O91" s="81">
        <f t="shared" si="17"/>
        <v>0</v>
      </c>
      <c r="P91" s="37">
        <f t="shared" si="16"/>
        <v>0</v>
      </c>
    </row>
    <row r="92" spans="2:16" ht="15" customHeight="1">
      <c r="B92" s="74" t="s">
        <v>11</v>
      </c>
      <c r="C92" s="31" t="s">
        <v>49</v>
      </c>
      <c r="D92" s="31" t="s">
        <v>2</v>
      </c>
      <c r="E92" s="139" t="s">
        <v>18</v>
      </c>
      <c r="F92" s="35" t="s">
        <v>141</v>
      </c>
      <c r="G92" s="139"/>
      <c r="H92" s="35" t="s">
        <v>93</v>
      </c>
      <c r="I92" s="35" t="s">
        <v>95</v>
      </c>
      <c r="J92" s="139"/>
      <c r="K92" s="139"/>
      <c r="L92" s="81">
        <f t="shared" si="20"/>
        <v>0</v>
      </c>
      <c r="M92" s="146"/>
      <c r="N92" s="139"/>
      <c r="O92" s="81">
        <f t="shared" si="17"/>
        <v>0</v>
      </c>
      <c r="P92" s="37">
        <f t="shared" si="16"/>
        <v>0</v>
      </c>
    </row>
    <row r="93" spans="2:16" ht="15" customHeight="1">
      <c r="B93" s="74" t="s">
        <v>11</v>
      </c>
      <c r="C93" s="31" t="s">
        <v>49</v>
      </c>
      <c r="D93" s="31" t="s">
        <v>2</v>
      </c>
      <c r="E93" s="139" t="s">
        <v>42</v>
      </c>
      <c r="F93" s="35" t="s">
        <v>146</v>
      </c>
      <c r="G93" s="139"/>
      <c r="H93" s="35" t="s">
        <v>93</v>
      </c>
      <c r="I93" s="35" t="s">
        <v>94</v>
      </c>
      <c r="J93" s="139"/>
      <c r="K93" s="139"/>
      <c r="L93" s="81">
        <f t="shared" si="20"/>
        <v>0</v>
      </c>
      <c r="M93" s="146"/>
      <c r="N93" s="139"/>
      <c r="O93" s="81">
        <f t="shared" si="17"/>
        <v>0</v>
      </c>
      <c r="P93" s="37">
        <f t="shared" si="16"/>
        <v>0</v>
      </c>
    </row>
    <row r="94" spans="2:16" ht="15" customHeight="1">
      <c r="B94" s="74" t="s">
        <v>11</v>
      </c>
      <c r="C94" s="31" t="s">
        <v>49</v>
      </c>
      <c r="D94" s="31" t="s">
        <v>2</v>
      </c>
      <c r="E94" s="139" t="s">
        <v>47</v>
      </c>
      <c r="F94" s="35" t="s">
        <v>174</v>
      </c>
      <c r="G94" s="139"/>
      <c r="H94" s="35" t="s">
        <v>50</v>
      </c>
      <c r="I94" s="35" t="s">
        <v>95</v>
      </c>
      <c r="J94" s="139"/>
      <c r="K94" s="139"/>
      <c r="L94" s="81">
        <f t="shared" si="20"/>
        <v>0</v>
      </c>
      <c r="M94" s="146"/>
      <c r="N94" s="139"/>
      <c r="O94" s="81">
        <f t="shared" si="17"/>
        <v>0</v>
      </c>
      <c r="P94" s="37">
        <f t="shared" si="16"/>
        <v>0</v>
      </c>
    </row>
    <row r="95" spans="2:16" ht="15" customHeight="1">
      <c r="B95" s="74" t="s">
        <v>11</v>
      </c>
      <c r="C95" s="31" t="s">
        <v>49</v>
      </c>
      <c r="D95" s="31" t="s">
        <v>2</v>
      </c>
      <c r="E95" s="139" t="s">
        <v>47</v>
      </c>
      <c r="F95" s="35" t="s">
        <v>175</v>
      </c>
      <c r="G95" s="139"/>
      <c r="H95" s="35" t="s">
        <v>50</v>
      </c>
      <c r="I95" s="35" t="s">
        <v>95</v>
      </c>
      <c r="J95" s="139"/>
      <c r="K95" s="139"/>
      <c r="L95" s="81">
        <f t="shared" si="20"/>
        <v>0</v>
      </c>
      <c r="M95" s="146"/>
      <c r="N95" s="139"/>
      <c r="O95" s="81">
        <f t="shared" si="17"/>
        <v>0</v>
      </c>
      <c r="P95" s="37">
        <f t="shared" si="16"/>
        <v>0</v>
      </c>
    </row>
    <row r="96" spans="2:16" ht="15" customHeight="1">
      <c r="B96" s="74" t="s">
        <v>11</v>
      </c>
      <c r="C96" s="31" t="s">
        <v>49</v>
      </c>
      <c r="D96" s="31" t="s">
        <v>2</v>
      </c>
      <c r="E96" s="139" t="s">
        <v>48</v>
      </c>
      <c r="F96" s="35" t="s">
        <v>93</v>
      </c>
      <c r="G96" s="139"/>
      <c r="H96" s="35" t="s">
        <v>93</v>
      </c>
      <c r="I96" s="35" t="s">
        <v>95</v>
      </c>
      <c r="J96" s="139"/>
      <c r="K96" s="139"/>
      <c r="L96" s="81">
        <f t="shared" si="20"/>
        <v>0</v>
      </c>
      <c r="M96" s="146"/>
      <c r="N96" s="139"/>
      <c r="O96" s="81">
        <f t="shared" si="17"/>
        <v>0</v>
      </c>
      <c r="P96" s="37">
        <f t="shared" si="16"/>
        <v>0</v>
      </c>
    </row>
    <row r="97" spans="2:16" ht="15" customHeight="1">
      <c r="B97" s="74" t="s">
        <v>11</v>
      </c>
      <c r="C97" s="31" t="s">
        <v>49</v>
      </c>
      <c r="D97" s="31" t="s">
        <v>2</v>
      </c>
      <c r="E97" s="139" t="s">
        <v>43</v>
      </c>
      <c r="F97" s="35" t="s">
        <v>176</v>
      </c>
      <c r="G97" s="139"/>
      <c r="H97" s="35" t="s">
        <v>50</v>
      </c>
      <c r="I97" s="35" t="s">
        <v>95</v>
      </c>
      <c r="J97" s="139"/>
      <c r="K97" s="139"/>
      <c r="L97" s="81">
        <f t="shared" si="20"/>
        <v>0</v>
      </c>
      <c r="M97" s="146"/>
      <c r="N97" s="139"/>
      <c r="O97" s="81">
        <f t="shared" si="17"/>
        <v>0</v>
      </c>
      <c r="P97" s="37">
        <f t="shared" si="16"/>
        <v>0</v>
      </c>
    </row>
    <row r="98" spans="2:16" ht="15" customHeight="1">
      <c r="B98" s="74" t="s">
        <v>11</v>
      </c>
      <c r="C98" s="31" t="s">
        <v>49</v>
      </c>
      <c r="D98" s="31" t="s">
        <v>2</v>
      </c>
      <c r="E98" s="139" t="s">
        <v>43</v>
      </c>
      <c r="F98" s="35" t="s">
        <v>177</v>
      </c>
      <c r="G98" s="139"/>
      <c r="H98" s="35" t="s">
        <v>50</v>
      </c>
      <c r="I98" s="35" t="s">
        <v>95</v>
      </c>
      <c r="J98" s="139"/>
      <c r="K98" s="139"/>
      <c r="L98" s="81">
        <f t="shared" si="20"/>
        <v>0</v>
      </c>
      <c r="M98" s="146"/>
      <c r="N98" s="139"/>
      <c r="O98" s="81">
        <f t="shared" si="17"/>
        <v>0</v>
      </c>
      <c r="P98" s="37">
        <f t="shared" si="16"/>
        <v>0</v>
      </c>
    </row>
    <row r="99" spans="2:16" ht="15" customHeight="1">
      <c r="B99" s="74" t="s">
        <v>11</v>
      </c>
      <c r="C99" s="31" t="s">
        <v>49</v>
      </c>
      <c r="D99" s="31" t="s">
        <v>2</v>
      </c>
      <c r="E99" s="139" t="s">
        <v>44</v>
      </c>
      <c r="F99" s="35" t="s">
        <v>178</v>
      </c>
      <c r="G99" s="139"/>
      <c r="H99" s="35" t="s">
        <v>50</v>
      </c>
      <c r="I99" s="35" t="s">
        <v>95</v>
      </c>
      <c r="J99" s="139"/>
      <c r="K99" s="139"/>
      <c r="L99" s="81">
        <f t="shared" si="20"/>
        <v>0</v>
      </c>
      <c r="M99" s="146"/>
      <c r="N99" s="139"/>
      <c r="O99" s="81">
        <f t="shared" si="17"/>
        <v>0</v>
      </c>
      <c r="P99" s="37">
        <f t="shared" si="16"/>
        <v>0</v>
      </c>
    </row>
    <row r="100" spans="2:16" ht="15" customHeight="1">
      <c r="B100" s="74" t="s">
        <v>11</v>
      </c>
      <c r="C100" s="31" t="s">
        <v>49</v>
      </c>
      <c r="D100" s="31" t="s">
        <v>2</v>
      </c>
      <c r="E100" s="139" t="s">
        <v>44</v>
      </c>
      <c r="F100" s="35" t="s">
        <v>179</v>
      </c>
      <c r="G100" s="139"/>
      <c r="H100" s="35" t="s">
        <v>50</v>
      </c>
      <c r="I100" s="35" t="s">
        <v>95</v>
      </c>
      <c r="J100" s="139"/>
      <c r="K100" s="139"/>
      <c r="L100" s="81">
        <f t="shared" si="20"/>
        <v>0</v>
      </c>
      <c r="M100" s="146"/>
      <c r="N100" s="139"/>
      <c r="O100" s="81">
        <f t="shared" si="17"/>
        <v>0</v>
      </c>
      <c r="P100" s="37">
        <f t="shared" si="16"/>
        <v>0</v>
      </c>
    </row>
    <row r="101" spans="2:16" ht="15" customHeight="1">
      <c r="B101" s="74" t="s">
        <v>11</v>
      </c>
      <c r="C101" s="31" t="s">
        <v>51</v>
      </c>
      <c r="D101" s="31" t="s">
        <v>7</v>
      </c>
      <c r="E101" s="139" t="s">
        <v>45</v>
      </c>
      <c r="F101" s="35" t="s">
        <v>116</v>
      </c>
      <c r="G101" s="139"/>
      <c r="H101" s="35" t="s">
        <v>50</v>
      </c>
      <c r="I101" s="35" t="s">
        <v>95</v>
      </c>
      <c r="J101" s="139"/>
      <c r="K101" s="139"/>
      <c r="L101" s="81">
        <f t="shared" si="20"/>
        <v>0</v>
      </c>
      <c r="M101" s="146"/>
      <c r="N101" s="139"/>
      <c r="O101" s="81">
        <f t="shared" si="17"/>
        <v>0</v>
      </c>
      <c r="P101" s="37">
        <f t="shared" si="16"/>
        <v>0</v>
      </c>
    </row>
    <row r="102" spans="2:16" ht="15" customHeight="1">
      <c r="B102" s="74" t="s">
        <v>11</v>
      </c>
      <c r="C102" s="31" t="s">
        <v>51</v>
      </c>
      <c r="D102" s="31" t="s">
        <v>7</v>
      </c>
      <c r="E102" s="139" t="s">
        <v>45</v>
      </c>
      <c r="F102" s="35" t="s">
        <v>117</v>
      </c>
      <c r="G102" s="139"/>
      <c r="H102" s="35" t="s">
        <v>50</v>
      </c>
      <c r="I102" s="35" t="s">
        <v>95</v>
      </c>
      <c r="J102" s="139"/>
      <c r="K102" s="139"/>
      <c r="L102" s="81">
        <f t="shared" si="20"/>
        <v>0</v>
      </c>
      <c r="M102" s="146"/>
      <c r="N102" s="139"/>
      <c r="O102" s="81">
        <f t="shared" si="17"/>
        <v>0</v>
      </c>
      <c r="P102" s="37">
        <f t="shared" si="16"/>
        <v>0</v>
      </c>
    </row>
    <row r="103" spans="2:16">
      <c r="B103" s="74" t="s">
        <v>11</v>
      </c>
      <c r="C103" s="31" t="s">
        <v>52</v>
      </c>
      <c r="D103" s="31" t="s">
        <v>7</v>
      </c>
      <c r="E103" s="139" t="s">
        <v>200</v>
      </c>
      <c r="F103" s="35" t="s">
        <v>116</v>
      </c>
      <c r="G103" s="139"/>
      <c r="H103" s="35" t="s">
        <v>50</v>
      </c>
      <c r="I103" s="31" t="s">
        <v>95</v>
      </c>
      <c r="J103" s="143"/>
      <c r="K103" s="143"/>
      <c r="L103" s="81">
        <f t="shared" si="20"/>
        <v>0</v>
      </c>
      <c r="M103" s="151"/>
      <c r="N103" s="143"/>
      <c r="O103" s="159">
        <f t="shared" si="17"/>
        <v>0</v>
      </c>
      <c r="P103" s="37">
        <f t="shared" si="16"/>
        <v>0</v>
      </c>
    </row>
    <row r="104" spans="2:16">
      <c r="B104" s="74" t="s">
        <v>11</v>
      </c>
      <c r="C104" s="31" t="s">
        <v>52</v>
      </c>
      <c r="D104" s="31" t="s">
        <v>7</v>
      </c>
      <c r="E104" s="139" t="s">
        <v>200</v>
      </c>
      <c r="F104" s="35" t="s">
        <v>117</v>
      </c>
      <c r="G104" s="139"/>
      <c r="H104" s="35" t="s">
        <v>50</v>
      </c>
      <c r="I104" s="31" t="s">
        <v>95</v>
      </c>
      <c r="J104" s="143"/>
      <c r="K104" s="143"/>
      <c r="L104" s="81">
        <f t="shared" si="20"/>
        <v>0</v>
      </c>
      <c r="M104" s="151"/>
      <c r="N104" s="143"/>
      <c r="O104" s="159">
        <f t="shared" si="17"/>
        <v>0</v>
      </c>
      <c r="P104" s="37">
        <f t="shared" si="16"/>
        <v>0</v>
      </c>
    </row>
    <row r="105" spans="2:16" ht="15" customHeight="1">
      <c r="B105" s="74" t="s">
        <v>11</v>
      </c>
      <c r="C105" s="31" t="s">
        <v>49</v>
      </c>
      <c r="D105" s="31" t="s">
        <v>2</v>
      </c>
      <c r="E105" s="143" t="s">
        <v>46</v>
      </c>
      <c r="F105" s="31" t="s">
        <v>150</v>
      </c>
      <c r="G105" s="143"/>
      <c r="H105" s="35" t="s">
        <v>93</v>
      </c>
      <c r="I105" s="31" t="s">
        <v>95</v>
      </c>
      <c r="J105" s="143"/>
      <c r="K105" s="143"/>
      <c r="L105" s="81">
        <f t="shared" si="20"/>
        <v>0</v>
      </c>
      <c r="M105" s="151"/>
      <c r="N105" s="143"/>
      <c r="O105" s="159">
        <f t="shared" si="17"/>
        <v>0</v>
      </c>
      <c r="P105" s="37">
        <f t="shared" si="16"/>
        <v>0</v>
      </c>
    </row>
    <row r="106" spans="2:16" ht="15" customHeight="1">
      <c r="B106" s="74" t="s">
        <v>11</v>
      </c>
      <c r="C106" s="31"/>
      <c r="D106" s="31"/>
      <c r="E106" s="143" t="s">
        <v>19</v>
      </c>
      <c r="F106" s="31"/>
      <c r="G106" s="143"/>
      <c r="H106" s="44">
        <f t="shared" ref="H106" si="21">+F106</f>
        <v>0</v>
      </c>
      <c r="I106" s="31"/>
      <c r="J106" s="143"/>
      <c r="K106" s="143"/>
      <c r="L106" s="81">
        <f t="shared" si="20"/>
        <v>0</v>
      </c>
      <c r="M106" s="151"/>
      <c r="N106" s="143"/>
      <c r="O106" s="159">
        <f t="shared" si="17"/>
        <v>0</v>
      </c>
      <c r="P106" s="37">
        <f t="shared" si="16"/>
        <v>0</v>
      </c>
    </row>
    <row r="107" spans="2:16" ht="15" customHeight="1" thickBot="1">
      <c r="B107" s="75" t="s">
        <v>11</v>
      </c>
      <c r="C107" s="40"/>
      <c r="D107" s="40"/>
      <c r="E107" s="141"/>
      <c r="F107" s="41"/>
      <c r="G107" s="141"/>
      <c r="H107" s="41"/>
      <c r="I107" s="41"/>
      <c r="J107" s="141"/>
      <c r="K107" s="141"/>
      <c r="L107" s="155">
        <f t="shared" si="20"/>
        <v>0</v>
      </c>
      <c r="M107" s="148"/>
      <c r="N107" s="141"/>
      <c r="O107" s="155">
        <f t="shared" si="17"/>
        <v>0</v>
      </c>
      <c r="P107" s="43">
        <f t="shared" si="16"/>
        <v>0</v>
      </c>
    </row>
    <row r="108" spans="2:16" ht="15" customHeight="1">
      <c r="B108" s="73" t="s">
        <v>12</v>
      </c>
      <c r="C108" s="30" t="s">
        <v>49</v>
      </c>
      <c r="D108" s="30" t="s">
        <v>2</v>
      </c>
      <c r="E108" s="138" t="s">
        <v>41</v>
      </c>
      <c r="F108" s="32" t="s">
        <v>180</v>
      </c>
      <c r="G108" s="138"/>
      <c r="H108" s="32" t="s">
        <v>50</v>
      </c>
      <c r="I108" s="32" t="s">
        <v>95</v>
      </c>
      <c r="J108" s="138"/>
      <c r="K108" s="138"/>
      <c r="L108" s="82">
        <f t="shared" si="20"/>
        <v>0</v>
      </c>
      <c r="M108" s="145"/>
      <c r="N108" s="138"/>
      <c r="O108" s="82">
        <f t="shared" si="17"/>
        <v>0</v>
      </c>
      <c r="P108" s="34">
        <f t="shared" si="16"/>
        <v>0</v>
      </c>
    </row>
    <row r="109" spans="2:16" ht="15.75" customHeight="1">
      <c r="B109" s="74" t="s">
        <v>12</v>
      </c>
      <c r="C109" s="31" t="s">
        <v>49</v>
      </c>
      <c r="D109" s="31" t="s">
        <v>2</v>
      </c>
      <c r="E109" s="139" t="s">
        <v>41</v>
      </c>
      <c r="F109" s="35" t="s">
        <v>181</v>
      </c>
      <c r="G109" s="139"/>
      <c r="H109" s="35" t="s">
        <v>50</v>
      </c>
      <c r="I109" s="35" t="s">
        <v>95</v>
      </c>
      <c r="J109" s="139"/>
      <c r="K109" s="139"/>
      <c r="L109" s="81">
        <f t="shared" si="20"/>
        <v>0</v>
      </c>
      <c r="M109" s="146"/>
      <c r="N109" s="139"/>
      <c r="O109" s="81">
        <f t="shared" si="17"/>
        <v>0</v>
      </c>
      <c r="P109" s="37">
        <f t="shared" si="16"/>
        <v>0</v>
      </c>
    </row>
    <row r="110" spans="2:16" ht="15" customHeight="1">
      <c r="B110" s="74" t="s">
        <v>12</v>
      </c>
      <c r="C110" s="31" t="s">
        <v>49</v>
      </c>
      <c r="D110" s="31" t="s">
        <v>2</v>
      </c>
      <c r="E110" s="139" t="s">
        <v>18</v>
      </c>
      <c r="F110" s="35" t="s">
        <v>142</v>
      </c>
      <c r="G110" s="139"/>
      <c r="H110" s="35" t="s">
        <v>93</v>
      </c>
      <c r="I110" s="35" t="s">
        <v>95</v>
      </c>
      <c r="J110" s="139"/>
      <c r="K110" s="139"/>
      <c r="L110" s="81">
        <f t="shared" si="20"/>
        <v>0</v>
      </c>
      <c r="M110" s="146"/>
      <c r="N110" s="139"/>
      <c r="O110" s="81">
        <f t="shared" si="17"/>
        <v>0</v>
      </c>
      <c r="P110" s="37">
        <f t="shared" si="16"/>
        <v>0</v>
      </c>
    </row>
    <row r="111" spans="2:16" ht="15" customHeight="1">
      <c r="B111" s="74" t="s">
        <v>12</v>
      </c>
      <c r="C111" s="31" t="s">
        <v>49</v>
      </c>
      <c r="D111" s="31" t="s">
        <v>2</v>
      </c>
      <c r="E111" s="139" t="s">
        <v>42</v>
      </c>
      <c r="F111" s="35" t="s">
        <v>147</v>
      </c>
      <c r="G111" s="139"/>
      <c r="H111" s="35" t="s">
        <v>93</v>
      </c>
      <c r="I111" s="35" t="s">
        <v>94</v>
      </c>
      <c r="J111" s="139"/>
      <c r="K111" s="139"/>
      <c r="L111" s="81">
        <f t="shared" si="20"/>
        <v>0</v>
      </c>
      <c r="M111" s="146"/>
      <c r="N111" s="139"/>
      <c r="O111" s="81">
        <f t="shared" si="17"/>
        <v>0</v>
      </c>
      <c r="P111" s="37">
        <f t="shared" si="16"/>
        <v>0</v>
      </c>
    </row>
    <row r="112" spans="2:16" ht="15" customHeight="1">
      <c r="B112" s="74" t="s">
        <v>12</v>
      </c>
      <c r="C112" s="31" t="s">
        <v>49</v>
      </c>
      <c r="D112" s="31" t="s">
        <v>2</v>
      </c>
      <c r="E112" s="139" t="s">
        <v>47</v>
      </c>
      <c r="F112" s="35" t="s">
        <v>182</v>
      </c>
      <c r="G112" s="139"/>
      <c r="H112" s="35" t="s">
        <v>50</v>
      </c>
      <c r="I112" s="35" t="s">
        <v>95</v>
      </c>
      <c r="J112" s="139"/>
      <c r="K112" s="139"/>
      <c r="L112" s="81">
        <f t="shared" si="20"/>
        <v>0</v>
      </c>
      <c r="M112" s="146"/>
      <c r="N112" s="139"/>
      <c r="O112" s="81">
        <f t="shared" si="17"/>
        <v>0</v>
      </c>
      <c r="P112" s="37">
        <f t="shared" si="16"/>
        <v>0</v>
      </c>
    </row>
    <row r="113" spans="2:16" ht="15" customHeight="1">
      <c r="B113" s="74" t="s">
        <v>12</v>
      </c>
      <c r="C113" s="31" t="s">
        <v>49</v>
      </c>
      <c r="D113" s="31" t="s">
        <v>2</v>
      </c>
      <c r="E113" s="139" t="s">
        <v>47</v>
      </c>
      <c r="F113" s="35" t="s">
        <v>183</v>
      </c>
      <c r="G113" s="139"/>
      <c r="H113" s="35" t="s">
        <v>50</v>
      </c>
      <c r="I113" s="35" t="s">
        <v>95</v>
      </c>
      <c r="J113" s="139"/>
      <c r="K113" s="139"/>
      <c r="L113" s="81">
        <f t="shared" si="20"/>
        <v>0</v>
      </c>
      <c r="M113" s="146"/>
      <c r="N113" s="139"/>
      <c r="O113" s="81">
        <f t="shared" si="17"/>
        <v>0</v>
      </c>
      <c r="P113" s="37">
        <f t="shared" si="16"/>
        <v>0</v>
      </c>
    </row>
    <row r="114" spans="2:16" ht="15" customHeight="1">
      <c r="B114" s="74" t="s">
        <v>12</v>
      </c>
      <c r="C114" s="31" t="s">
        <v>49</v>
      </c>
      <c r="D114" s="31" t="s">
        <v>2</v>
      </c>
      <c r="E114" s="139" t="s">
        <v>48</v>
      </c>
      <c r="F114" s="35" t="s">
        <v>93</v>
      </c>
      <c r="G114" s="139"/>
      <c r="H114" s="35" t="s">
        <v>93</v>
      </c>
      <c r="I114" s="35" t="s">
        <v>95</v>
      </c>
      <c r="J114" s="139"/>
      <c r="K114" s="139"/>
      <c r="L114" s="81">
        <f t="shared" si="20"/>
        <v>0</v>
      </c>
      <c r="M114" s="146"/>
      <c r="N114" s="139"/>
      <c r="O114" s="81">
        <f t="shared" si="17"/>
        <v>0</v>
      </c>
      <c r="P114" s="37">
        <f t="shared" si="16"/>
        <v>0</v>
      </c>
    </row>
    <row r="115" spans="2:16" ht="15" customHeight="1">
      <c r="B115" s="74" t="s">
        <v>12</v>
      </c>
      <c r="C115" s="31" t="s">
        <v>49</v>
      </c>
      <c r="D115" s="31" t="s">
        <v>2</v>
      </c>
      <c r="E115" s="139" t="s">
        <v>43</v>
      </c>
      <c r="F115" s="35" t="s">
        <v>184</v>
      </c>
      <c r="G115" s="139"/>
      <c r="H115" s="35" t="s">
        <v>50</v>
      </c>
      <c r="I115" s="35" t="s">
        <v>95</v>
      </c>
      <c r="J115" s="139"/>
      <c r="K115" s="139"/>
      <c r="L115" s="81">
        <f t="shared" si="20"/>
        <v>0</v>
      </c>
      <c r="M115" s="146"/>
      <c r="N115" s="139"/>
      <c r="O115" s="81">
        <f t="shared" si="17"/>
        <v>0</v>
      </c>
      <c r="P115" s="37">
        <f t="shared" si="16"/>
        <v>0</v>
      </c>
    </row>
    <row r="116" spans="2:16" ht="15" customHeight="1">
      <c r="B116" s="74" t="s">
        <v>12</v>
      </c>
      <c r="C116" s="31" t="s">
        <v>49</v>
      </c>
      <c r="D116" s="31" t="s">
        <v>2</v>
      </c>
      <c r="E116" s="139" t="s">
        <v>43</v>
      </c>
      <c r="F116" s="35" t="s">
        <v>185</v>
      </c>
      <c r="G116" s="139"/>
      <c r="H116" s="35" t="s">
        <v>50</v>
      </c>
      <c r="I116" s="35" t="s">
        <v>95</v>
      </c>
      <c r="J116" s="139"/>
      <c r="K116" s="139"/>
      <c r="L116" s="81">
        <f t="shared" si="20"/>
        <v>0</v>
      </c>
      <c r="M116" s="146"/>
      <c r="N116" s="139"/>
      <c r="O116" s="81">
        <f t="shared" si="17"/>
        <v>0</v>
      </c>
      <c r="P116" s="37">
        <f t="shared" si="16"/>
        <v>0</v>
      </c>
    </row>
    <row r="117" spans="2:16" ht="15" customHeight="1">
      <c r="B117" s="74" t="s">
        <v>12</v>
      </c>
      <c r="C117" s="31" t="s">
        <v>49</v>
      </c>
      <c r="D117" s="31" t="s">
        <v>2</v>
      </c>
      <c r="E117" s="139" t="s">
        <v>44</v>
      </c>
      <c r="F117" s="35" t="s">
        <v>186</v>
      </c>
      <c r="G117" s="139"/>
      <c r="H117" s="35" t="s">
        <v>50</v>
      </c>
      <c r="I117" s="35" t="s">
        <v>95</v>
      </c>
      <c r="J117" s="139"/>
      <c r="K117" s="139"/>
      <c r="L117" s="81">
        <f t="shared" si="20"/>
        <v>0</v>
      </c>
      <c r="M117" s="146"/>
      <c r="N117" s="139"/>
      <c r="O117" s="81">
        <f t="shared" si="17"/>
        <v>0</v>
      </c>
      <c r="P117" s="37">
        <f t="shared" si="16"/>
        <v>0</v>
      </c>
    </row>
    <row r="118" spans="2:16" ht="15" customHeight="1">
      <c r="B118" s="74" t="s">
        <v>12</v>
      </c>
      <c r="C118" s="31" t="s">
        <v>49</v>
      </c>
      <c r="D118" s="31" t="s">
        <v>2</v>
      </c>
      <c r="E118" s="139" t="s">
        <v>44</v>
      </c>
      <c r="F118" s="35" t="s">
        <v>187</v>
      </c>
      <c r="G118" s="139"/>
      <c r="H118" s="35" t="s">
        <v>50</v>
      </c>
      <c r="I118" s="35" t="s">
        <v>95</v>
      </c>
      <c r="J118" s="139"/>
      <c r="K118" s="139"/>
      <c r="L118" s="81">
        <f t="shared" si="20"/>
        <v>0</v>
      </c>
      <c r="M118" s="146"/>
      <c r="N118" s="139"/>
      <c r="O118" s="81">
        <f t="shared" si="17"/>
        <v>0</v>
      </c>
      <c r="P118" s="37">
        <f t="shared" si="16"/>
        <v>0</v>
      </c>
    </row>
    <row r="119" spans="2:16" ht="15" customHeight="1">
      <c r="B119" s="74" t="s">
        <v>12</v>
      </c>
      <c r="C119" s="31" t="s">
        <v>51</v>
      </c>
      <c r="D119" s="31" t="s">
        <v>7</v>
      </c>
      <c r="E119" s="139" t="s">
        <v>45</v>
      </c>
      <c r="F119" s="35" t="s">
        <v>118</v>
      </c>
      <c r="G119" s="139"/>
      <c r="H119" s="35" t="s">
        <v>50</v>
      </c>
      <c r="I119" s="35" t="s">
        <v>95</v>
      </c>
      <c r="J119" s="139"/>
      <c r="K119" s="139"/>
      <c r="L119" s="81">
        <f t="shared" si="20"/>
        <v>0</v>
      </c>
      <c r="M119" s="146"/>
      <c r="N119" s="139"/>
      <c r="O119" s="81">
        <f t="shared" si="17"/>
        <v>0</v>
      </c>
      <c r="P119" s="37">
        <f t="shared" si="16"/>
        <v>0</v>
      </c>
    </row>
    <row r="120" spans="2:16" ht="15" customHeight="1">
      <c r="B120" s="74" t="s">
        <v>12</v>
      </c>
      <c r="C120" s="31" t="s">
        <v>51</v>
      </c>
      <c r="D120" s="31" t="s">
        <v>7</v>
      </c>
      <c r="E120" s="139" t="s">
        <v>45</v>
      </c>
      <c r="F120" s="35" t="s">
        <v>119</v>
      </c>
      <c r="G120" s="139"/>
      <c r="H120" s="35" t="s">
        <v>50</v>
      </c>
      <c r="I120" s="35" t="s">
        <v>95</v>
      </c>
      <c r="J120" s="139"/>
      <c r="K120" s="139"/>
      <c r="L120" s="81">
        <f t="shared" si="20"/>
        <v>0</v>
      </c>
      <c r="M120" s="146"/>
      <c r="N120" s="139"/>
      <c r="O120" s="81">
        <f t="shared" si="17"/>
        <v>0</v>
      </c>
      <c r="P120" s="37">
        <f t="shared" si="16"/>
        <v>0</v>
      </c>
    </row>
    <row r="121" spans="2:16">
      <c r="B121" s="74" t="s">
        <v>12</v>
      </c>
      <c r="C121" s="31" t="s">
        <v>52</v>
      </c>
      <c r="D121" s="31" t="s">
        <v>7</v>
      </c>
      <c r="E121" s="139" t="s">
        <v>200</v>
      </c>
      <c r="F121" s="35" t="s">
        <v>118</v>
      </c>
      <c r="G121" s="139"/>
      <c r="H121" s="35" t="s">
        <v>50</v>
      </c>
      <c r="I121" s="31" t="s">
        <v>95</v>
      </c>
      <c r="J121" s="143"/>
      <c r="K121" s="143"/>
      <c r="L121" s="81">
        <f t="shared" si="20"/>
        <v>0</v>
      </c>
      <c r="M121" s="151"/>
      <c r="N121" s="143"/>
      <c r="O121" s="159">
        <f t="shared" si="17"/>
        <v>0</v>
      </c>
      <c r="P121" s="37">
        <f t="shared" si="16"/>
        <v>0</v>
      </c>
    </row>
    <row r="122" spans="2:16">
      <c r="B122" s="74" t="s">
        <v>12</v>
      </c>
      <c r="C122" s="31" t="s">
        <v>52</v>
      </c>
      <c r="D122" s="31" t="s">
        <v>7</v>
      </c>
      <c r="E122" s="139" t="s">
        <v>200</v>
      </c>
      <c r="F122" s="35" t="s">
        <v>119</v>
      </c>
      <c r="G122" s="139"/>
      <c r="H122" s="35" t="s">
        <v>50</v>
      </c>
      <c r="I122" s="31" t="s">
        <v>95</v>
      </c>
      <c r="J122" s="143"/>
      <c r="K122" s="143"/>
      <c r="L122" s="81">
        <f t="shared" si="20"/>
        <v>0</v>
      </c>
      <c r="M122" s="151"/>
      <c r="N122" s="143"/>
      <c r="O122" s="159">
        <f t="shared" si="17"/>
        <v>0</v>
      </c>
      <c r="P122" s="37">
        <f t="shared" si="16"/>
        <v>0</v>
      </c>
    </row>
    <row r="123" spans="2:16" ht="15" customHeight="1">
      <c r="B123" s="74" t="s">
        <v>12</v>
      </c>
      <c r="C123" s="31" t="s">
        <v>49</v>
      </c>
      <c r="D123" s="31" t="s">
        <v>2</v>
      </c>
      <c r="E123" s="143" t="s">
        <v>46</v>
      </c>
      <c r="F123" s="31" t="s">
        <v>151</v>
      </c>
      <c r="G123" s="143"/>
      <c r="H123" s="35" t="s">
        <v>93</v>
      </c>
      <c r="I123" s="31" t="s">
        <v>95</v>
      </c>
      <c r="J123" s="143"/>
      <c r="K123" s="143"/>
      <c r="L123" s="81">
        <f t="shared" si="20"/>
        <v>0</v>
      </c>
      <c r="M123" s="151"/>
      <c r="N123" s="143"/>
      <c r="O123" s="159">
        <f t="shared" si="17"/>
        <v>0</v>
      </c>
      <c r="P123" s="37">
        <f t="shared" si="16"/>
        <v>0</v>
      </c>
    </row>
    <row r="124" spans="2:16" ht="15" customHeight="1">
      <c r="B124" s="74" t="s">
        <v>12</v>
      </c>
      <c r="C124" s="31"/>
      <c r="D124" s="31"/>
      <c r="E124" s="143" t="s">
        <v>19</v>
      </c>
      <c r="F124" s="31"/>
      <c r="G124" s="143"/>
      <c r="H124" s="44">
        <f t="shared" ref="H124" si="22">+F124</f>
        <v>0</v>
      </c>
      <c r="I124" s="31"/>
      <c r="J124" s="143"/>
      <c r="K124" s="143"/>
      <c r="L124" s="81">
        <f t="shared" si="20"/>
        <v>0</v>
      </c>
      <c r="M124" s="151"/>
      <c r="N124" s="143"/>
      <c r="O124" s="159">
        <f t="shared" si="17"/>
        <v>0</v>
      </c>
      <c r="P124" s="37">
        <f t="shared" si="16"/>
        <v>0</v>
      </c>
    </row>
    <row r="125" spans="2:16" ht="15" customHeight="1" thickBot="1">
      <c r="B125" s="75" t="s">
        <v>12</v>
      </c>
      <c r="C125" s="40"/>
      <c r="D125" s="40"/>
      <c r="E125" s="141"/>
      <c r="F125" s="41"/>
      <c r="G125" s="141"/>
      <c r="H125" s="41"/>
      <c r="I125" s="41"/>
      <c r="J125" s="141"/>
      <c r="K125" s="141"/>
      <c r="L125" s="155">
        <f t="shared" si="20"/>
        <v>0</v>
      </c>
      <c r="M125" s="148"/>
      <c r="N125" s="141"/>
      <c r="O125" s="155">
        <f t="shared" si="17"/>
        <v>0</v>
      </c>
      <c r="P125" s="43">
        <f t="shared" si="16"/>
        <v>0</v>
      </c>
    </row>
    <row r="126" spans="2:16" ht="15" customHeight="1">
      <c r="B126" s="73" t="s">
        <v>195</v>
      </c>
      <c r="C126" s="30" t="s">
        <v>49</v>
      </c>
      <c r="D126" s="30" t="s">
        <v>2</v>
      </c>
      <c r="E126" s="138" t="s">
        <v>41</v>
      </c>
      <c r="F126" s="32" t="s">
        <v>180</v>
      </c>
      <c r="G126" s="138"/>
      <c r="H126" s="32" t="s">
        <v>50</v>
      </c>
      <c r="I126" s="32" t="s">
        <v>95</v>
      </c>
      <c r="J126" s="138"/>
      <c r="K126" s="138"/>
      <c r="L126" s="82">
        <f t="shared" si="20"/>
        <v>0</v>
      </c>
      <c r="M126" s="145"/>
      <c r="N126" s="138"/>
      <c r="O126" s="82">
        <f t="shared" ref="O126:O143" si="23">+N126*M126</f>
        <v>0</v>
      </c>
      <c r="P126" s="34">
        <f t="shared" ref="P126:P143" si="24">+IF(D126="INV",O126,0)</f>
        <v>0</v>
      </c>
    </row>
    <row r="127" spans="2:16" ht="15.75" customHeight="1">
      <c r="B127" s="74" t="str">
        <f>+B126</f>
        <v>M7</v>
      </c>
      <c r="C127" s="31" t="s">
        <v>49</v>
      </c>
      <c r="D127" s="31" t="s">
        <v>2</v>
      </c>
      <c r="E127" s="139" t="s">
        <v>41</v>
      </c>
      <c r="F127" s="35" t="s">
        <v>181</v>
      </c>
      <c r="G127" s="139"/>
      <c r="H127" s="35" t="s">
        <v>50</v>
      </c>
      <c r="I127" s="35" t="s">
        <v>95</v>
      </c>
      <c r="J127" s="139"/>
      <c r="K127" s="139"/>
      <c r="L127" s="81">
        <f t="shared" si="20"/>
        <v>0</v>
      </c>
      <c r="M127" s="146"/>
      <c r="N127" s="139"/>
      <c r="O127" s="81">
        <f t="shared" si="23"/>
        <v>0</v>
      </c>
      <c r="P127" s="37">
        <f t="shared" si="24"/>
        <v>0</v>
      </c>
    </row>
    <row r="128" spans="2:16" ht="15" customHeight="1">
      <c r="B128" s="74" t="str">
        <f t="shared" ref="B128:B142" si="25">+B127</f>
        <v>M7</v>
      </c>
      <c r="C128" s="31" t="s">
        <v>49</v>
      </c>
      <c r="D128" s="31" t="s">
        <v>2</v>
      </c>
      <c r="E128" s="139" t="s">
        <v>18</v>
      </c>
      <c r="F128" s="35" t="s">
        <v>142</v>
      </c>
      <c r="G128" s="139"/>
      <c r="H128" s="35" t="s">
        <v>93</v>
      </c>
      <c r="I128" s="35" t="s">
        <v>95</v>
      </c>
      <c r="J128" s="139"/>
      <c r="K128" s="139"/>
      <c r="L128" s="81">
        <f t="shared" si="20"/>
        <v>0</v>
      </c>
      <c r="M128" s="146"/>
      <c r="N128" s="139"/>
      <c r="O128" s="81">
        <f t="shared" si="23"/>
        <v>0</v>
      </c>
      <c r="P128" s="37">
        <f t="shared" si="24"/>
        <v>0</v>
      </c>
    </row>
    <row r="129" spans="2:16" ht="15" customHeight="1">
      <c r="B129" s="74" t="str">
        <f t="shared" si="25"/>
        <v>M7</v>
      </c>
      <c r="C129" s="31" t="s">
        <v>49</v>
      </c>
      <c r="D129" s="31" t="s">
        <v>2</v>
      </c>
      <c r="E129" s="139" t="s">
        <v>42</v>
      </c>
      <c r="F129" s="35" t="s">
        <v>147</v>
      </c>
      <c r="G129" s="139"/>
      <c r="H129" s="35" t="s">
        <v>93</v>
      </c>
      <c r="I129" s="35" t="s">
        <v>94</v>
      </c>
      <c r="J129" s="139"/>
      <c r="K129" s="139"/>
      <c r="L129" s="81">
        <f t="shared" si="20"/>
        <v>0</v>
      </c>
      <c r="M129" s="146"/>
      <c r="N129" s="139"/>
      <c r="O129" s="81">
        <f t="shared" si="23"/>
        <v>0</v>
      </c>
      <c r="P129" s="37">
        <f t="shared" si="24"/>
        <v>0</v>
      </c>
    </row>
    <row r="130" spans="2:16" ht="15" customHeight="1">
      <c r="B130" s="74" t="str">
        <f t="shared" si="25"/>
        <v>M7</v>
      </c>
      <c r="C130" s="31" t="s">
        <v>49</v>
      </c>
      <c r="D130" s="31" t="s">
        <v>2</v>
      </c>
      <c r="E130" s="139" t="s">
        <v>47</v>
      </c>
      <c r="F130" s="35" t="s">
        <v>182</v>
      </c>
      <c r="G130" s="139"/>
      <c r="H130" s="35" t="s">
        <v>50</v>
      </c>
      <c r="I130" s="35" t="s">
        <v>95</v>
      </c>
      <c r="J130" s="139"/>
      <c r="K130" s="139"/>
      <c r="L130" s="81">
        <f t="shared" si="20"/>
        <v>0</v>
      </c>
      <c r="M130" s="146"/>
      <c r="N130" s="139"/>
      <c r="O130" s="81">
        <f t="shared" si="23"/>
        <v>0</v>
      </c>
      <c r="P130" s="37">
        <f t="shared" si="24"/>
        <v>0</v>
      </c>
    </row>
    <row r="131" spans="2:16" ht="15" customHeight="1">
      <c r="B131" s="74" t="str">
        <f t="shared" si="25"/>
        <v>M7</v>
      </c>
      <c r="C131" s="31" t="s">
        <v>49</v>
      </c>
      <c r="D131" s="31" t="s">
        <v>2</v>
      </c>
      <c r="E131" s="139" t="s">
        <v>47</v>
      </c>
      <c r="F131" s="35" t="s">
        <v>183</v>
      </c>
      <c r="G131" s="139"/>
      <c r="H131" s="35" t="s">
        <v>50</v>
      </c>
      <c r="I131" s="35" t="s">
        <v>95</v>
      </c>
      <c r="J131" s="139"/>
      <c r="K131" s="139"/>
      <c r="L131" s="81">
        <f t="shared" si="20"/>
        <v>0</v>
      </c>
      <c r="M131" s="146"/>
      <c r="N131" s="139"/>
      <c r="O131" s="81">
        <f t="shared" si="23"/>
        <v>0</v>
      </c>
      <c r="P131" s="37">
        <f t="shared" si="24"/>
        <v>0</v>
      </c>
    </row>
    <row r="132" spans="2:16" ht="15" customHeight="1">
      <c r="B132" s="74" t="str">
        <f t="shared" si="25"/>
        <v>M7</v>
      </c>
      <c r="C132" s="31" t="s">
        <v>49</v>
      </c>
      <c r="D132" s="31" t="s">
        <v>2</v>
      </c>
      <c r="E132" s="139" t="s">
        <v>48</v>
      </c>
      <c r="F132" s="35" t="s">
        <v>93</v>
      </c>
      <c r="G132" s="139"/>
      <c r="H132" s="35" t="s">
        <v>93</v>
      </c>
      <c r="I132" s="35" t="s">
        <v>95</v>
      </c>
      <c r="J132" s="139"/>
      <c r="K132" s="139"/>
      <c r="L132" s="81">
        <f t="shared" si="20"/>
        <v>0</v>
      </c>
      <c r="M132" s="146"/>
      <c r="N132" s="139"/>
      <c r="O132" s="81">
        <f t="shared" si="23"/>
        <v>0</v>
      </c>
      <c r="P132" s="37">
        <f t="shared" si="24"/>
        <v>0</v>
      </c>
    </row>
    <row r="133" spans="2:16" ht="15" customHeight="1">
      <c r="B133" s="74" t="str">
        <f t="shared" si="25"/>
        <v>M7</v>
      </c>
      <c r="C133" s="31" t="s">
        <v>49</v>
      </c>
      <c r="D133" s="31" t="s">
        <v>2</v>
      </c>
      <c r="E133" s="139" t="s">
        <v>43</v>
      </c>
      <c r="F133" s="35" t="s">
        <v>184</v>
      </c>
      <c r="G133" s="139"/>
      <c r="H133" s="35" t="s">
        <v>50</v>
      </c>
      <c r="I133" s="35" t="s">
        <v>95</v>
      </c>
      <c r="J133" s="139"/>
      <c r="K133" s="139"/>
      <c r="L133" s="81">
        <f t="shared" si="20"/>
        <v>0</v>
      </c>
      <c r="M133" s="146"/>
      <c r="N133" s="139"/>
      <c r="O133" s="81">
        <f t="shared" si="23"/>
        <v>0</v>
      </c>
      <c r="P133" s="37">
        <f t="shared" si="24"/>
        <v>0</v>
      </c>
    </row>
    <row r="134" spans="2:16" ht="15" customHeight="1">
      <c r="B134" s="74" t="str">
        <f t="shared" si="25"/>
        <v>M7</v>
      </c>
      <c r="C134" s="31" t="s">
        <v>49</v>
      </c>
      <c r="D134" s="31" t="s">
        <v>2</v>
      </c>
      <c r="E134" s="139" t="s">
        <v>43</v>
      </c>
      <c r="F134" s="35" t="s">
        <v>185</v>
      </c>
      <c r="G134" s="139"/>
      <c r="H134" s="35" t="s">
        <v>50</v>
      </c>
      <c r="I134" s="35" t="s">
        <v>95</v>
      </c>
      <c r="J134" s="139"/>
      <c r="K134" s="139"/>
      <c r="L134" s="81">
        <f t="shared" si="20"/>
        <v>0</v>
      </c>
      <c r="M134" s="146"/>
      <c r="N134" s="139"/>
      <c r="O134" s="81">
        <f t="shared" si="23"/>
        <v>0</v>
      </c>
      <c r="P134" s="37">
        <f t="shared" si="24"/>
        <v>0</v>
      </c>
    </row>
    <row r="135" spans="2:16" ht="15" customHeight="1">
      <c r="B135" s="74" t="str">
        <f t="shared" si="25"/>
        <v>M7</v>
      </c>
      <c r="C135" s="31" t="s">
        <v>49</v>
      </c>
      <c r="D135" s="31" t="s">
        <v>2</v>
      </c>
      <c r="E135" s="139" t="s">
        <v>44</v>
      </c>
      <c r="F135" s="35" t="s">
        <v>186</v>
      </c>
      <c r="G135" s="139"/>
      <c r="H135" s="35" t="s">
        <v>50</v>
      </c>
      <c r="I135" s="35" t="s">
        <v>95</v>
      </c>
      <c r="J135" s="139"/>
      <c r="K135" s="139"/>
      <c r="L135" s="81">
        <f t="shared" si="20"/>
        <v>0</v>
      </c>
      <c r="M135" s="146"/>
      <c r="N135" s="139"/>
      <c r="O135" s="81">
        <f t="shared" si="23"/>
        <v>0</v>
      </c>
      <c r="P135" s="37">
        <f t="shared" si="24"/>
        <v>0</v>
      </c>
    </row>
    <row r="136" spans="2:16" ht="15" customHeight="1">
      <c r="B136" s="74" t="str">
        <f t="shared" si="25"/>
        <v>M7</v>
      </c>
      <c r="C136" s="31" t="s">
        <v>49</v>
      </c>
      <c r="D136" s="31" t="s">
        <v>2</v>
      </c>
      <c r="E136" s="139" t="s">
        <v>44</v>
      </c>
      <c r="F136" s="35" t="s">
        <v>187</v>
      </c>
      <c r="G136" s="139"/>
      <c r="H136" s="35" t="s">
        <v>50</v>
      </c>
      <c r="I136" s="35" t="s">
        <v>95</v>
      </c>
      <c r="J136" s="139"/>
      <c r="K136" s="139"/>
      <c r="L136" s="81">
        <f t="shared" si="20"/>
        <v>0</v>
      </c>
      <c r="M136" s="146"/>
      <c r="N136" s="139"/>
      <c r="O136" s="81">
        <f t="shared" si="23"/>
        <v>0</v>
      </c>
      <c r="P136" s="37">
        <f t="shared" si="24"/>
        <v>0</v>
      </c>
    </row>
    <row r="137" spans="2:16" ht="15" customHeight="1">
      <c r="B137" s="74" t="str">
        <f t="shared" si="25"/>
        <v>M7</v>
      </c>
      <c r="C137" s="31" t="s">
        <v>51</v>
      </c>
      <c r="D137" s="31" t="s">
        <v>7</v>
      </c>
      <c r="E137" s="139" t="s">
        <v>45</v>
      </c>
      <c r="F137" s="35" t="s">
        <v>118</v>
      </c>
      <c r="G137" s="139"/>
      <c r="H137" s="35" t="s">
        <v>50</v>
      </c>
      <c r="I137" s="35" t="s">
        <v>95</v>
      </c>
      <c r="J137" s="139"/>
      <c r="K137" s="139"/>
      <c r="L137" s="81">
        <f t="shared" si="20"/>
        <v>0</v>
      </c>
      <c r="M137" s="146"/>
      <c r="N137" s="139"/>
      <c r="O137" s="81">
        <f t="shared" si="23"/>
        <v>0</v>
      </c>
      <c r="P137" s="37">
        <f t="shared" si="24"/>
        <v>0</v>
      </c>
    </row>
    <row r="138" spans="2:16" ht="15" customHeight="1">
      <c r="B138" s="74" t="str">
        <f t="shared" si="25"/>
        <v>M7</v>
      </c>
      <c r="C138" s="31" t="s">
        <v>51</v>
      </c>
      <c r="D138" s="31" t="s">
        <v>7</v>
      </c>
      <c r="E138" s="139" t="s">
        <v>45</v>
      </c>
      <c r="F138" s="35" t="s">
        <v>119</v>
      </c>
      <c r="G138" s="139"/>
      <c r="H138" s="35" t="s">
        <v>50</v>
      </c>
      <c r="I138" s="35" t="s">
        <v>95</v>
      </c>
      <c r="J138" s="139"/>
      <c r="K138" s="139"/>
      <c r="L138" s="81">
        <f t="shared" si="20"/>
        <v>0</v>
      </c>
      <c r="M138" s="146"/>
      <c r="N138" s="139"/>
      <c r="O138" s="81">
        <f t="shared" si="23"/>
        <v>0</v>
      </c>
      <c r="P138" s="37">
        <f t="shared" si="24"/>
        <v>0</v>
      </c>
    </row>
    <row r="139" spans="2:16">
      <c r="B139" s="74" t="str">
        <f t="shared" si="25"/>
        <v>M7</v>
      </c>
      <c r="C139" s="31" t="s">
        <v>52</v>
      </c>
      <c r="D139" s="31" t="s">
        <v>7</v>
      </c>
      <c r="E139" s="139" t="s">
        <v>200</v>
      </c>
      <c r="F139" s="35" t="s">
        <v>118</v>
      </c>
      <c r="G139" s="139"/>
      <c r="H139" s="35" t="s">
        <v>50</v>
      </c>
      <c r="I139" s="31" t="s">
        <v>95</v>
      </c>
      <c r="J139" s="143"/>
      <c r="K139" s="143"/>
      <c r="L139" s="81">
        <f t="shared" si="20"/>
        <v>0</v>
      </c>
      <c r="M139" s="151"/>
      <c r="N139" s="143"/>
      <c r="O139" s="159">
        <f t="shared" si="23"/>
        <v>0</v>
      </c>
      <c r="P139" s="37">
        <f t="shared" si="24"/>
        <v>0</v>
      </c>
    </row>
    <row r="140" spans="2:16">
      <c r="B140" s="74" t="str">
        <f t="shared" si="25"/>
        <v>M7</v>
      </c>
      <c r="C140" s="31" t="s">
        <v>52</v>
      </c>
      <c r="D140" s="31" t="s">
        <v>7</v>
      </c>
      <c r="E140" s="139" t="s">
        <v>200</v>
      </c>
      <c r="F140" s="35" t="s">
        <v>119</v>
      </c>
      <c r="G140" s="139"/>
      <c r="H140" s="35" t="s">
        <v>50</v>
      </c>
      <c r="I140" s="31" t="s">
        <v>95</v>
      </c>
      <c r="J140" s="143"/>
      <c r="K140" s="143"/>
      <c r="L140" s="81">
        <f t="shared" si="20"/>
        <v>0</v>
      </c>
      <c r="M140" s="151"/>
      <c r="N140" s="143"/>
      <c r="O140" s="159">
        <f t="shared" si="23"/>
        <v>0</v>
      </c>
      <c r="P140" s="37">
        <f t="shared" si="24"/>
        <v>0</v>
      </c>
    </row>
    <row r="141" spans="2:16" ht="15" customHeight="1">
      <c r="B141" s="74" t="str">
        <f>+B140</f>
        <v>M7</v>
      </c>
      <c r="C141" s="31" t="s">
        <v>49</v>
      </c>
      <c r="D141" s="31" t="s">
        <v>2</v>
      </c>
      <c r="E141" s="143" t="s">
        <v>46</v>
      </c>
      <c r="F141" s="31" t="s">
        <v>151</v>
      </c>
      <c r="G141" s="143"/>
      <c r="H141" s="35" t="s">
        <v>93</v>
      </c>
      <c r="I141" s="31" t="s">
        <v>95</v>
      </c>
      <c r="J141" s="143"/>
      <c r="K141" s="143"/>
      <c r="L141" s="81">
        <f t="shared" si="20"/>
        <v>0</v>
      </c>
      <c r="M141" s="151"/>
      <c r="N141" s="143"/>
      <c r="O141" s="159">
        <f t="shared" si="23"/>
        <v>0</v>
      </c>
      <c r="P141" s="37">
        <f t="shared" si="24"/>
        <v>0</v>
      </c>
    </row>
    <row r="142" spans="2:16" ht="15" customHeight="1">
      <c r="B142" s="74" t="str">
        <f t="shared" si="25"/>
        <v>M7</v>
      </c>
      <c r="C142" s="31"/>
      <c r="D142" s="31"/>
      <c r="E142" s="143" t="s">
        <v>19</v>
      </c>
      <c r="F142" s="31"/>
      <c r="G142" s="143"/>
      <c r="H142" s="44">
        <f t="shared" ref="H142" si="26">+F142</f>
        <v>0</v>
      </c>
      <c r="I142" s="31"/>
      <c r="J142" s="143"/>
      <c r="K142" s="143"/>
      <c r="L142" s="81">
        <f t="shared" si="20"/>
        <v>0</v>
      </c>
      <c r="M142" s="151"/>
      <c r="N142" s="143"/>
      <c r="O142" s="159">
        <f t="shared" si="23"/>
        <v>0</v>
      </c>
      <c r="P142" s="37">
        <f t="shared" si="24"/>
        <v>0</v>
      </c>
    </row>
    <row r="143" spans="2:16" ht="15" customHeight="1" thickBot="1">
      <c r="B143" s="75" t="str">
        <f>+B142</f>
        <v>M7</v>
      </c>
      <c r="C143" s="40"/>
      <c r="D143" s="40"/>
      <c r="E143" s="141"/>
      <c r="F143" s="41"/>
      <c r="G143" s="141"/>
      <c r="H143" s="41"/>
      <c r="I143" s="41"/>
      <c r="J143" s="141"/>
      <c r="K143" s="141"/>
      <c r="L143" s="155">
        <f t="shared" si="20"/>
        <v>0</v>
      </c>
      <c r="M143" s="148"/>
      <c r="N143" s="141"/>
      <c r="O143" s="155">
        <f t="shared" si="23"/>
        <v>0</v>
      </c>
      <c r="P143" s="43">
        <f t="shared" si="24"/>
        <v>0</v>
      </c>
    </row>
    <row r="144" spans="2:16" ht="15" customHeight="1">
      <c r="B144" s="73" t="s">
        <v>196</v>
      </c>
      <c r="C144" s="30" t="s">
        <v>49</v>
      </c>
      <c r="D144" s="30" t="s">
        <v>2</v>
      </c>
      <c r="E144" s="138" t="s">
        <v>41</v>
      </c>
      <c r="F144" s="32" t="s">
        <v>180</v>
      </c>
      <c r="G144" s="138"/>
      <c r="H144" s="32" t="s">
        <v>50</v>
      </c>
      <c r="I144" s="32" t="s">
        <v>95</v>
      </c>
      <c r="J144" s="138"/>
      <c r="K144" s="138"/>
      <c r="L144" s="82">
        <f t="shared" si="20"/>
        <v>0</v>
      </c>
      <c r="M144" s="145"/>
      <c r="N144" s="138"/>
      <c r="O144" s="82">
        <f t="shared" ref="O144:O161" si="27">+N144*M144</f>
        <v>0</v>
      </c>
      <c r="P144" s="34">
        <f t="shared" ref="P144:P161" si="28">+IF(D144="INV",O144,0)</f>
        <v>0</v>
      </c>
    </row>
    <row r="145" spans="2:16" ht="15.75" customHeight="1">
      <c r="B145" s="74" t="str">
        <f>+B144</f>
        <v>M8</v>
      </c>
      <c r="C145" s="31" t="s">
        <v>49</v>
      </c>
      <c r="D145" s="31" t="s">
        <v>2</v>
      </c>
      <c r="E145" s="139" t="s">
        <v>41</v>
      </c>
      <c r="F145" s="35" t="s">
        <v>181</v>
      </c>
      <c r="G145" s="139"/>
      <c r="H145" s="35" t="s">
        <v>50</v>
      </c>
      <c r="I145" s="35" t="s">
        <v>95</v>
      </c>
      <c r="J145" s="139"/>
      <c r="K145" s="139"/>
      <c r="L145" s="81">
        <f t="shared" si="20"/>
        <v>0</v>
      </c>
      <c r="M145" s="146"/>
      <c r="N145" s="139"/>
      <c r="O145" s="81">
        <f t="shared" si="27"/>
        <v>0</v>
      </c>
      <c r="P145" s="37">
        <f t="shared" si="28"/>
        <v>0</v>
      </c>
    </row>
    <row r="146" spans="2:16" ht="15" customHeight="1">
      <c r="B146" s="74" t="str">
        <f t="shared" ref="B146:B160" si="29">+B145</f>
        <v>M8</v>
      </c>
      <c r="C146" s="31" t="s">
        <v>49</v>
      </c>
      <c r="D146" s="31" t="s">
        <v>2</v>
      </c>
      <c r="E146" s="139" t="s">
        <v>18</v>
      </c>
      <c r="F146" s="35" t="s">
        <v>142</v>
      </c>
      <c r="G146" s="139"/>
      <c r="H146" s="35" t="s">
        <v>93</v>
      </c>
      <c r="I146" s="35" t="s">
        <v>95</v>
      </c>
      <c r="J146" s="139"/>
      <c r="K146" s="139"/>
      <c r="L146" s="81">
        <f t="shared" si="20"/>
        <v>0</v>
      </c>
      <c r="M146" s="146"/>
      <c r="N146" s="139"/>
      <c r="O146" s="81">
        <f t="shared" si="27"/>
        <v>0</v>
      </c>
      <c r="P146" s="37">
        <f t="shared" si="28"/>
        <v>0</v>
      </c>
    </row>
    <row r="147" spans="2:16" ht="15" customHeight="1">
      <c r="B147" s="74" t="str">
        <f t="shared" si="29"/>
        <v>M8</v>
      </c>
      <c r="C147" s="31" t="s">
        <v>49</v>
      </c>
      <c r="D147" s="31" t="s">
        <v>2</v>
      </c>
      <c r="E147" s="139" t="s">
        <v>42</v>
      </c>
      <c r="F147" s="35" t="s">
        <v>147</v>
      </c>
      <c r="G147" s="139"/>
      <c r="H147" s="35" t="s">
        <v>93</v>
      </c>
      <c r="I147" s="35" t="s">
        <v>94</v>
      </c>
      <c r="J147" s="139"/>
      <c r="K147" s="139"/>
      <c r="L147" s="81">
        <f t="shared" si="20"/>
        <v>0</v>
      </c>
      <c r="M147" s="146"/>
      <c r="N147" s="139"/>
      <c r="O147" s="81">
        <f t="shared" si="27"/>
        <v>0</v>
      </c>
      <c r="P147" s="37">
        <f t="shared" si="28"/>
        <v>0</v>
      </c>
    </row>
    <row r="148" spans="2:16" ht="15" customHeight="1">
      <c r="B148" s="74" t="str">
        <f t="shared" si="29"/>
        <v>M8</v>
      </c>
      <c r="C148" s="31" t="s">
        <v>49</v>
      </c>
      <c r="D148" s="31" t="s">
        <v>2</v>
      </c>
      <c r="E148" s="139" t="s">
        <v>47</v>
      </c>
      <c r="F148" s="35" t="s">
        <v>182</v>
      </c>
      <c r="G148" s="139"/>
      <c r="H148" s="35" t="s">
        <v>50</v>
      </c>
      <c r="I148" s="35" t="s">
        <v>95</v>
      </c>
      <c r="J148" s="139"/>
      <c r="K148" s="139"/>
      <c r="L148" s="81">
        <f t="shared" si="20"/>
        <v>0</v>
      </c>
      <c r="M148" s="146"/>
      <c r="N148" s="139"/>
      <c r="O148" s="81">
        <f t="shared" si="27"/>
        <v>0</v>
      </c>
      <c r="P148" s="37">
        <f t="shared" si="28"/>
        <v>0</v>
      </c>
    </row>
    <row r="149" spans="2:16" ht="15" customHeight="1">
      <c r="B149" s="74" t="str">
        <f t="shared" si="29"/>
        <v>M8</v>
      </c>
      <c r="C149" s="31" t="s">
        <v>49</v>
      </c>
      <c r="D149" s="31" t="s">
        <v>2</v>
      </c>
      <c r="E149" s="139" t="s">
        <v>47</v>
      </c>
      <c r="F149" s="35" t="s">
        <v>183</v>
      </c>
      <c r="G149" s="139"/>
      <c r="H149" s="35" t="s">
        <v>50</v>
      </c>
      <c r="I149" s="35" t="s">
        <v>95</v>
      </c>
      <c r="J149" s="139"/>
      <c r="K149" s="139"/>
      <c r="L149" s="81">
        <f t="shared" si="20"/>
        <v>0</v>
      </c>
      <c r="M149" s="146"/>
      <c r="N149" s="139"/>
      <c r="O149" s="81">
        <f t="shared" si="27"/>
        <v>0</v>
      </c>
      <c r="P149" s="37">
        <f t="shared" si="28"/>
        <v>0</v>
      </c>
    </row>
    <row r="150" spans="2:16" ht="15" customHeight="1">
      <c r="B150" s="74" t="str">
        <f t="shared" si="29"/>
        <v>M8</v>
      </c>
      <c r="C150" s="31" t="s">
        <v>49</v>
      </c>
      <c r="D150" s="31" t="s">
        <v>2</v>
      </c>
      <c r="E150" s="139" t="s">
        <v>48</v>
      </c>
      <c r="F150" s="35" t="s">
        <v>93</v>
      </c>
      <c r="G150" s="139"/>
      <c r="H150" s="35" t="s">
        <v>93</v>
      </c>
      <c r="I150" s="35" t="s">
        <v>95</v>
      </c>
      <c r="J150" s="139"/>
      <c r="K150" s="139"/>
      <c r="L150" s="81">
        <f t="shared" si="20"/>
        <v>0</v>
      </c>
      <c r="M150" s="146"/>
      <c r="N150" s="139"/>
      <c r="O150" s="81">
        <f t="shared" si="27"/>
        <v>0</v>
      </c>
      <c r="P150" s="37">
        <f t="shared" si="28"/>
        <v>0</v>
      </c>
    </row>
    <row r="151" spans="2:16" ht="15" customHeight="1">
      <c r="B151" s="74" t="str">
        <f t="shared" si="29"/>
        <v>M8</v>
      </c>
      <c r="C151" s="31" t="s">
        <v>49</v>
      </c>
      <c r="D151" s="31" t="s">
        <v>2</v>
      </c>
      <c r="E151" s="139" t="s">
        <v>43</v>
      </c>
      <c r="F151" s="35" t="s">
        <v>184</v>
      </c>
      <c r="G151" s="139"/>
      <c r="H151" s="35" t="s">
        <v>50</v>
      </c>
      <c r="I151" s="35" t="s">
        <v>95</v>
      </c>
      <c r="J151" s="139"/>
      <c r="K151" s="139"/>
      <c r="L151" s="81">
        <f t="shared" si="20"/>
        <v>0</v>
      </c>
      <c r="M151" s="146"/>
      <c r="N151" s="139"/>
      <c r="O151" s="81">
        <f t="shared" si="27"/>
        <v>0</v>
      </c>
      <c r="P151" s="37">
        <f t="shared" si="28"/>
        <v>0</v>
      </c>
    </row>
    <row r="152" spans="2:16" ht="15" customHeight="1">
      <c r="B152" s="74" t="str">
        <f t="shared" si="29"/>
        <v>M8</v>
      </c>
      <c r="C152" s="31" t="s">
        <v>49</v>
      </c>
      <c r="D152" s="31" t="s">
        <v>2</v>
      </c>
      <c r="E152" s="139" t="s">
        <v>43</v>
      </c>
      <c r="F152" s="35" t="s">
        <v>185</v>
      </c>
      <c r="G152" s="139"/>
      <c r="H152" s="35" t="s">
        <v>50</v>
      </c>
      <c r="I152" s="35" t="s">
        <v>95</v>
      </c>
      <c r="J152" s="139"/>
      <c r="K152" s="139"/>
      <c r="L152" s="81">
        <f t="shared" ref="L152:L195" si="30">+J152*K152</f>
        <v>0</v>
      </c>
      <c r="M152" s="146"/>
      <c r="N152" s="139"/>
      <c r="O152" s="81">
        <f t="shared" si="27"/>
        <v>0</v>
      </c>
      <c r="P152" s="37">
        <f t="shared" si="28"/>
        <v>0</v>
      </c>
    </row>
    <row r="153" spans="2:16" ht="15" customHeight="1">
      <c r="B153" s="74" t="str">
        <f t="shared" si="29"/>
        <v>M8</v>
      </c>
      <c r="C153" s="31" t="s">
        <v>49</v>
      </c>
      <c r="D153" s="31" t="s">
        <v>2</v>
      </c>
      <c r="E153" s="139" t="s">
        <v>44</v>
      </c>
      <c r="F153" s="35" t="s">
        <v>186</v>
      </c>
      <c r="G153" s="139"/>
      <c r="H153" s="35" t="s">
        <v>50</v>
      </c>
      <c r="I153" s="35" t="s">
        <v>95</v>
      </c>
      <c r="J153" s="139"/>
      <c r="K153" s="139"/>
      <c r="L153" s="81">
        <f t="shared" si="30"/>
        <v>0</v>
      </c>
      <c r="M153" s="146"/>
      <c r="N153" s="139"/>
      <c r="O153" s="81">
        <f t="shared" si="27"/>
        <v>0</v>
      </c>
      <c r="P153" s="37">
        <f t="shared" si="28"/>
        <v>0</v>
      </c>
    </row>
    <row r="154" spans="2:16" ht="15" customHeight="1">
      <c r="B154" s="74" t="str">
        <f t="shared" si="29"/>
        <v>M8</v>
      </c>
      <c r="C154" s="31" t="s">
        <v>49</v>
      </c>
      <c r="D154" s="31" t="s">
        <v>2</v>
      </c>
      <c r="E154" s="139" t="s">
        <v>44</v>
      </c>
      <c r="F154" s="35" t="s">
        <v>187</v>
      </c>
      <c r="G154" s="139"/>
      <c r="H154" s="35" t="s">
        <v>50</v>
      </c>
      <c r="I154" s="35" t="s">
        <v>95</v>
      </c>
      <c r="J154" s="139"/>
      <c r="K154" s="139"/>
      <c r="L154" s="81">
        <f t="shared" si="30"/>
        <v>0</v>
      </c>
      <c r="M154" s="146"/>
      <c r="N154" s="139"/>
      <c r="O154" s="81">
        <f t="shared" si="27"/>
        <v>0</v>
      </c>
      <c r="P154" s="37">
        <f t="shared" si="28"/>
        <v>0</v>
      </c>
    </row>
    <row r="155" spans="2:16" ht="15" customHeight="1">
      <c r="B155" s="74" t="str">
        <f t="shared" si="29"/>
        <v>M8</v>
      </c>
      <c r="C155" s="31" t="s">
        <v>51</v>
      </c>
      <c r="D155" s="31" t="s">
        <v>7</v>
      </c>
      <c r="E155" s="139" t="s">
        <v>45</v>
      </c>
      <c r="F155" s="35" t="s">
        <v>118</v>
      </c>
      <c r="G155" s="139"/>
      <c r="H155" s="35" t="s">
        <v>50</v>
      </c>
      <c r="I155" s="35" t="s">
        <v>95</v>
      </c>
      <c r="J155" s="139"/>
      <c r="K155" s="139"/>
      <c r="L155" s="81">
        <f t="shared" si="30"/>
        <v>0</v>
      </c>
      <c r="M155" s="146"/>
      <c r="N155" s="139"/>
      <c r="O155" s="81">
        <f t="shared" si="27"/>
        <v>0</v>
      </c>
      <c r="P155" s="37">
        <f t="shared" si="28"/>
        <v>0</v>
      </c>
    </row>
    <row r="156" spans="2:16" ht="15" customHeight="1">
      <c r="B156" s="74" t="str">
        <f t="shared" si="29"/>
        <v>M8</v>
      </c>
      <c r="C156" s="31" t="s">
        <v>51</v>
      </c>
      <c r="D156" s="31" t="s">
        <v>7</v>
      </c>
      <c r="E156" s="139" t="s">
        <v>45</v>
      </c>
      <c r="F156" s="35" t="s">
        <v>119</v>
      </c>
      <c r="G156" s="139"/>
      <c r="H156" s="35" t="s">
        <v>50</v>
      </c>
      <c r="I156" s="35" t="s">
        <v>95</v>
      </c>
      <c r="J156" s="139"/>
      <c r="K156" s="139"/>
      <c r="L156" s="81">
        <f t="shared" si="30"/>
        <v>0</v>
      </c>
      <c r="M156" s="146"/>
      <c r="N156" s="139"/>
      <c r="O156" s="81">
        <f t="shared" si="27"/>
        <v>0</v>
      </c>
      <c r="P156" s="37">
        <f t="shared" si="28"/>
        <v>0</v>
      </c>
    </row>
    <row r="157" spans="2:16">
      <c r="B157" s="74" t="str">
        <f t="shared" si="29"/>
        <v>M8</v>
      </c>
      <c r="C157" s="31" t="s">
        <v>52</v>
      </c>
      <c r="D157" s="31" t="s">
        <v>7</v>
      </c>
      <c r="E157" s="139" t="s">
        <v>200</v>
      </c>
      <c r="F157" s="35" t="s">
        <v>118</v>
      </c>
      <c r="G157" s="139"/>
      <c r="H157" s="35" t="s">
        <v>50</v>
      </c>
      <c r="I157" s="31" t="s">
        <v>95</v>
      </c>
      <c r="J157" s="143"/>
      <c r="K157" s="143"/>
      <c r="L157" s="81">
        <f t="shared" si="30"/>
        <v>0</v>
      </c>
      <c r="M157" s="151"/>
      <c r="N157" s="143"/>
      <c r="O157" s="159">
        <f t="shared" si="27"/>
        <v>0</v>
      </c>
      <c r="P157" s="37">
        <f t="shared" si="28"/>
        <v>0</v>
      </c>
    </row>
    <row r="158" spans="2:16">
      <c r="B158" s="74" t="str">
        <f t="shared" si="29"/>
        <v>M8</v>
      </c>
      <c r="C158" s="31" t="s">
        <v>52</v>
      </c>
      <c r="D158" s="31" t="s">
        <v>7</v>
      </c>
      <c r="E158" s="139" t="s">
        <v>200</v>
      </c>
      <c r="F158" s="35" t="s">
        <v>119</v>
      </c>
      <c r="G158" s="139"/>
      <c r="H158" s="35" t="s">
        <v>50</v>
      </c>
      <c r="I158" s="31" t="s">
        <v>95</v>
      </c>
      <c r="J158" s="143"/>
      <c r="K158" s="143"/>
      <c r="L158" s="81">
        <f t="shared" si="30"/>
        <v>0</v>
      </c>
      <c r="M158" s="151"/>
      <c r="N158" s="143"/>
      <c r="O158" s="159">
        <f t="shared" si="27"/>
        <v>0</v>
      </c>
      <c r="P158" s="37">
        <f t="shared" si="28"/>
        <v>0</v>
      </c>
    </row>
    <row r="159" spans="2:16" ht="15" customHeight="1">
      <c r="B159" s="74" t="str">
        <f>+B158</f>
        <v>M8</v>
      </c>
      <c r="C159" s="31" t="s">
        <v>49</v>
      </c>
      <c r="D159" s="31" t="s">
        <v>2</v>
      </c>
      <c r="E159" s="143" t="s">
        <v>46</v>
      </c>
      <c r="F159" s="31" t="s">
        <v>151</v>
      </c>
      <c r="G159" s="143"/>
      <c r="H159" s="35" t="s">
        <v>93</v>
      </c>
      <c r="I159" s="31" t="s">
        <v>95</v>
      </c>
      <c r="J159" s="143"/>
      <c r="K159" s="143"/>
      <c r="L159" s="81">
        <f t="shared" si="30"/>
        <v>0</v>
      </c>
      <c r="M159" s="151"/>
      <c r="N159" s="143"/>
      <c r="O159" s="159">
        <f t="shared" si="27"/>
        <v>0</v>
      </c>
      <c r="P159" s="37">
        <f t="shared" si="28"/>
        <v>0</v>
      </c>
    </row>
    <row r="160" spans="2:16" ht="15" customHeight="1">
      <c r="B160" s="74" t="str">
        <f t="shared" si="29"/>
        <v>M8</v>
      </c>
      <c r="C160" s="31"/>
      <c r="D160" s="31"/>
      <c r="E160" s="143" t="s">
        <v>19</v>
      </c>
      <c r="F160" s="31"/>
      <c r="G160" s="143"/>
      <c r="H160" s="44">
        <f t="shared" ref="H160" si="31">+F160</f>
        <v>0</v>
      </c>
      <c r="I160" s="31"/>
      <c r="J160" s="143"/>
      <c r="K160" s="143"/>
      <c r="L160" s="81">
        <f t="shared" si="30"/>
        <v>0</v>
      </c>
      <c r="M160" s="151"/>
      <c r="N160" s="143"/>
      <c r="O160" s="159">
        <f t="shared" si="27"/>
        <v>0</v>
      </c>
      <c r="P160" s="37">
        <f t="shared" si="28"/>
        <v>0</v>
      </c>
    </row>
    <row r="161" spans="2:16" ht="15" customHeight="1" thickBot="1">
      <c r="B161" s="75" t="str">
        <f>+B160</f>
        <v>M8</v>
      </c>
      <c r="C161" s="40"/>
      <c r="D161" s="40"/>
      <c r="E161" s="141"/>
      <c r="F161" s="41"/>
      <c r="G161" s="141"/>
      <c r="H161" s="41"/>
      <c r="I161" s="41"/>
      <c r="J161" s="141"/>
      <c r="K161" s="141"/>
      <c r="L161" s="155">
        <f t="shared" si="30"/>
        <v>0</v>
      </c>
      <c r="M161" s="148"/>
      <c r="N161" s="141"/>
      <c r="O161" s="155">
        <f t="shared" si="27"/>
        <v>0</v>
      </c>
      <c r="P161" s="43">
        <f t="shared" si="28"/>
        <v>0</v>
      </c>
    </row>
    <row r="162" spans="2:16" ht="15" customHeight="1">
      <c r="B162" s="73" t="s">
        <v>197</v>
      </c>
      <c r="C162" s="30" t="s">
        <v>49</v>
      </c>
      <c r="D162" s="30" t="s">
        <v>2</v>
      </c>
      <c r="E162" s="138" t="s">
        <v>41</v>
      </c>
      <c r="F162" s="32" t="s">
        <v>180</v>
      </c>
      <c r="G162" s="138"/>
      <c r="H162" s="32" t="s">
        <v>50</v>
      </c>
      <c r="I162" s="32" t="s">
        <v>95</v>
      </c>
      <c r="J162" s="138"/>
      <c r="K162" s="138"/>
      <c r="L162" s="82">
        <f t="shared" si="30"/>
        <v>0</v>
      </c>
      <c r="M162" s="145"/>
      <c r="N162" s="138"/>
      <c r="O162" s="82">
        <f t="shared" ref="O162:O179" si="32">+N162*M162</f>
        <v>0</v>
      </c>
      <c r="P162" s="34">
        <f t="shared" ref="P162:P179" si="33">+IF(D162="INV",O162,0)</f>
        <v>0</v>
      </c>
    </row>
    <row r="163" spans="2:16" ht="15.75" customHeight="1">
      <c r="B163" s="74" t="str">
        <f>+B162</f>
        <v>M9</v>
      </c>
      <c r="C163" s="31" t="s">
        <v>49</v>
      </c>
      <c r="D163" s="31" t="s">
        <v>2</v>
      </c>
      <c r="E163" s="139" t="s">
        <v>41</v>
      </c>
      <c r="F163" s="35" t="s">
        <v>181</v>
      </c>
      <c r="G163" s="139"/>
      <c r="H163" s="35" t="s">
        <v>50</v>
      </c>
      <c r="I163" s="35" t="s">
        <v>95</v>
      </c>
      <c r="J163" s="139"/>
      <c r="K163" s="139"/>
      <c r="L163" s="81">
        <f t="shared" si="30"/>
        <v>0</v>
      </c>
      <c r="M163" s="146"/>
      <c r="N163" s="139"/>
      <c r="O163" s="81">
        <f t="shared" si="32"/>
        <v>0</v>
      </c>
      <c r="P163" s="37">
        <f t="shared" si="33"/>
        <v>0</v>
      </c>
    </row>
    <row r="164" spans="2:16" ht="15" customHeight="1">
      <c r="B164" s="74" t="str">
        <f t="shared" ref="B164:B178" si="34">+B163</f>
        <v>M9</v>
      </c>
      <c r="C164" s="31" t="s">
        <v>49</v>
      </c>
      <c r="D164" s="31" t="s">
        <v>2</v>
      </c>
      <c r="E164" s="139" t="s">
        <v>18</v>
      </c>
      <c r="F164" s="35" t="s">
        <v>142</v>
      </c>
      <c r="G164" s="139"/>
      <c r="H164" s="35" t="s">
        <v>93</v>
      </c>
      <c r="I164" s="35" t="s">
        <v>95</v>
      </c>
      <c r="J164" s="139"/>
      <c r="K164" s="139"/>
      <c r="L164" s="81">
        <f t="shared" si="30"/>
        <v>0</v>
      </c>
      <c r="M164" s="146"/>
      <c r="N164" s="139"/>
      <c r="O164" s="81">
        <f t="shared" si="32"/>
        <v>0</v>
      </c>
      <c r="P164" s="37">
        <f t="shared" si="33"/>
        <v>0</v>
      </c>
    </row>
    <row r="165" spans="2:16" ht="15" customHeight="1">
      <c r="B165" s="74" t="str">
        <f t="shared" si="34"/>
        <v>M9</v>
      </c>
      <c r="C165" s="31" t="s">
        <v>49</v>
      </c>
      <c r="D165" s="31" t="s">
        <v>2</v>
      </c>
      <c r="E165" s="139" t="s">
        <v>42</v>
      </c>
      <c r="F165" s="35" t="s">
        <v>147</v>
      </c>
      <c r="G165" s="139"/>
      <c r="H165" s="35" t="s">
        <v>93</v>
      </c>
      <c r="I165" s="35" t="s">
        <v>94</v>
      </c>
      <c r="J165" s="139"/>
      <c r="K165" s="139"/>
      <c r="L165" s="81">
        <f t="shared" si="30"/>
        <v>0</v>
      </c>
      <c r="M165" s="146"/>
      <c r="N165" s="139"/>
      <c r="O165" s="81">
        <f t="shared" si="32"/>
        <v>0</v>
      </c>
      <c r="P165" s="37">
        <f t="shared" si="33"/>
        <v>0</v>
      </c>
    </row>
    <row r="166" spans="2:16" ht="15" customHeight="1">
      <c r="B166" s="74" t="str">
        <f t="shared" si="34"/>
        <v>M9</v>
      </c>
      <c r="C166" s="31" t="s">
        <v>49</v>
      </c>
      <c r="D166" s="31" t="s">
        <v>2</v>
      </c>
      <c r="E166" s="139" t="s">
        <v>47</v>
      </c>
      <c r="F166" s="35" t="s">
        <v>182</v>
      </c>
      <c r="G166" s="139"/>
      <c r="H166" s="35" t="s">
        <v>50</v>
      </c>
      <c r="I166" s="35" t="s">
        <v>95</v>
      </c>
      <c r="J166" s="139"/>
      <c r="K166" s="139"/>
      <c r="L166" s="81">
        <f t="shared" si="30"/>
        <v>0</v>
      </c>
      <c r="M166" s="146"/>
      <c r="N166" s="139"/>
      <c r="O166" s="81">
        <f t="shared" si="32"/>
        <v>0</v>
      </c>
      <c r="P166" s="37">
        <f t="shared" si="33"/>
        <v>0</v>
      </c>
    </row>
    <row r="167" spans="2:16" ht="15" customHeight="1">
      <c r="B167" s="74" t="str">
        <f t="shared" si="34"/>
        <v>M9</v>
      </c>
      <c r="C167" s="31" t="s">
        <v>49</v>
      </c>
      <c r="D167" s="31" t="s">
        <v>2</v>
      </c>
      <c r="E167" s="139" t="s">
        <v>47</v>
      </c>
      <c r="F167" s="35" t="s">
        <v>183</v>
      </c>
      <c r="G167" s="139"/>
      <c r="H167" s="35" t="s">
        <v>50</v>
      </c>
      <c r="I167" s="35" t="s">
        <v>95</v>
      </c>
      <c r="J167" s="139"/>
      <c r="K167" s="139"/>
      <c r="L167" s="81">
        <f t="shared" si="30"/>
        <v>0</v>
      </c>
      <c r="M167" s="146"/>
      <c r="N167" s="139"/>
      <c r="O167" s="81">
        <f t="shared" si="32"/>
        <v>0</v>
      </c>
      <c r="P167" s="37">
        <f t="shared" si="33"/>
        <v>0</v>
      </c>
    </row>
    <row r="168" spans="2:16" ht="15" customHeight="1">
      <c r="B168" s="74" t="str">
        <f t="shared" si="34"/>
        <v>M9</v>
      </c>
      <c r="C168" s="31" t="s">
        <v>49</v>
      </c>
      <c r="D168" s="31" t="s">
        <v>2</v>
      </c>
      <c r="E168" s="139" t="s">
        <v>48</v>
      </c>
      <c r="F168" s="35" t="s">
        <v>93</v>
      </c>
      <c r="G168" s="139"/>
      <c r="H168" s="35" t="s">
        <v>93</v>
      </c>
      <c r="I168" s="35" t="s">
        <v>95</v>
      </c>
      <c r="J168" s="139"/>
      <c r="K168" s="139"/>
      <c r="L168" s="81">
        <f t="shared" si="30"/>
        <v>0</v>
      </c>
      <c r="M168" s="146"/>
      <c r="N168" s="139"/>
      <c r="O168" s="81">
        <f t="shared" si="32"/>
        <v>0</v>
      </c>
      <c r="P168" s="37">
        <f t="shared" si="33"/>
        <v>0</v>
      </c>
    </row>
    <row r="169" spans="2:16" ht="15" customHeight="1">
      <c r="B169" s="74" t="str">
        <f t="shared" si="34"/>
        <v>M9</v>
      </c>
      <c r="C169" s="31" t="s">
        <v>49</v>
      </c>
      <c r="D169" s="31" t="s">
        <v>2</v>
      </c>
      <c r="E169" s="139" t="s">
        <v>43</v>
      </c>
      <c r="F169" s="35" t="s">
        <v>184</v>
      </c>
      <c r="G169" s="139"/>
      <c r="H169" s="35" t="s">
        <v>50</v>
      </c>
      <c r="I169" s="35" t="s">
        <v>95</v>
      </c>
      <c r="J169" s="139"/>
      <c r="K169" s="139"/>
      <c r="L169" s="81">
        <f t="shared" si="30"/>
        <v>0</v>
      </c>
      <c r="M169" s="146"/>
      <c r="N169" s="139"/>
      <c r="O169" s="81">
        <f t="shared" si="32"/>
        <v>0</v>
      </c>
      <c r="P169" s="37">
        <f t="shared" si="33"/>
        <v>0</v>
      </c>
    </row>
    <row r="170" spans="2:16" ht="15" customHeight="1">
      <c r="B170" s="74" t="str">
        <f t="shared" si="34"/>
        <v>M9</v>
      </c>
      <c r="C170" s="31" t="s">
        <v>49</v>
      </c>
      <c r="D170" s="31" t="s">
        <v>2</v>
      </c>
      <c r="E170" s="139" t="s">
        <v>43</v>
      </c>
      <c r="F170" s="35" t="s">
        <v>185</v>
      </c>
      <c r="G170" s="139"/>
      <c r="H170" s="35" t="s">
        <v>50</v>
      </c>
      <c r="I170" s="35" t="s">
        <v>95</v>
      </c>
      <c r="J170" s="139"/>
      <c r="K170" s="139"/>
      <c r="L170" s="81">
        <f t="shared" si="30"/>
        <v>0</v>
      </c>
      <c r="M170" s="146"/>
      <c r="N170" s="139"/>
      <c r="O170" s="81">
        <f t="shared" si="32"/>
        <v>0</v>
      </c>
      <c r="P170" s="37">
        <f t="shared" si="33"/>
        <v>0</v>
      </c>
    </row>
    <row r="171" spans="2:16" ht="15" customHeight="1">
      <c r="B171" s="74" t="str">
        <f t="shared" si="34"/>
        <v>M9</v>
      </c>
      <c r="C171" s="31" t="s">
        <v>49</v>
      </c>
      <c r="D171" s="31" t="s">
        <v>2</v>
      </c>
      <c r="E171" s="139" t="s">
        <v>44</v>
      </c>
      <c r="F171" s="35" t="s">
        <v>186</v>
      </c>
      <c r="G171" s="139"/>
      <c r="H171" s="35" t="s">
        <v>50</v>
      </c>
      <c r="I171" s="35" t="s">
        <v>95</v>
      </c>
      <c r="J171" s="139"/>
      <c r="K171" s="139"/>
      <c r="L171" s="81">
        <f t="shared" si="30"/>
        <v>0</v>
      </c>
      <c r="M171" s="146"/>
      <c r="N171" s="139"/>
      <c r="O171" s="81">
        <f t="shared" si="32"/>
        <v>0</v>
      </c>
      <c r="P171" s="37">
        <f t="shared" si="33"/>
        <v>0</v>
      </c>
    </row>
    <row r="172" spans="2:16" ht="15" customHeight="1">
      <c r="B172" s="74" t="str">
        <f t="shared" si="34"/>
        <v>M9</v>
      </c>
      <c r="C172" s="31" t="s">
        <v>49</v>
      </c>
      <c r="D172" s="31" t="s">
        <v>2</v>
      </c>
      <c r="E172" s="139" t="s">
        <v>44</v>
      </c>
      <c r="F172" s="35" t="s">
        <v>187</v>
      </c>
      <c r="G172" s="139"/>
      <c r="H172" s="35" t="s">
        <v>50</v>
      </c>
      <c r="I172" s="35" t="s">
        <v>95</v>
      </c>
      <c r="J172" s="139"/>
      <c r="K172" s="139"/>
      <c r="L172" s="81">
        <f t="shared" si="30"/>
        <v>0</v>
      </c>
      <c r="M172" s="146"/>
      <c r="N172" s="139"/>
      <c r="O172" s="81">
        <f t="shared" si="32"/>
        <v>0</v>
      </c>
      <c r="P172" s="37">
        <f t="shared" si="33"/>
        <v>0</v>
      </c>
    </row>
    <row r="173" spans="2:16" ht="15" customHeight="1">
      <c r="B173" s="74" t="str">
        <f t="shared" si="34"/>
        <v>M9</v>
      </c>
      <c r="C173" s="31" t="s">
        <v>51</v>
      </c>
      <c r="D173" s="31" t="s">
        <v>7</v>
      </c>
      <c r="E173" s="139" t="s">
        <v>199</v>
      </c>
      <c r="F173" s="35" t="s">
        <v>118</v>
      </c>
      <c r="G173" s="139"/>
      <c r="H173" s="35" t="s">
        <v>50</v>
      </c>
      <c r="I173" s="35" t="s">
        <v>95</v>
      </c>
      <c r="J173" s="139"/>
      <c r="K173" s="139"/>
      <c r="L173" s="81">
        <f t="shared" si="30"/>
        <v>0</v>
      </c>
      <c r="M173" s="146"/>
      <c r="N173" s="139"/>
      <c r="O173" s="81">
        <f t="shared" si="32"/>
        <v>0</v>
      </c>
      <c r="P173" s="37">
        <f t="shared" si="33"/>
        <v>0</v>
      </c>
    </row>
    <row r="174" spans="2:16" ht="15" customHeight="1">
      <c r="B174" s="74" t="str">
        <f t="shared" si="34"/>
        <v>M9</v>
      </c>
      <c r="C174" s="31" t="s">
        <v>51</v>
      </c>
      <c r="D174" s="31" t="s">
        <v>7</v>
      </c>
      <c r="E174" s="139" t="s">
        <v>45</v>
      </c>
      <c r="F174" s="35" t="s">
        <v>119</v>
      </c>
      <c r="G174" s="139"/>
      <c r="H174" s="35" t="s">
        <v>50</v>
      </c>
      <c r="I174" s="35" t="s">
        <v>95</v>
      </c>
      <c r="J174" s="139"/>
      <c r="K174" s="139"/>
      <c r="L174" s="81">
        <f t="shared" si="30"/>
        <v>0</v>
      </c>
      <c r="M174" s="146"/>
      <c r="N174" s="139"/>
      <c r="O174" s="81">
        <f t="shared" si="32"/>
        <v>0</v>
      </c>
      <c r="P174" s="37">
        <f t="shared" si="33"/>
        <v>0</v>
      </c>
    </row>
    <row r="175" spans="2:16">
      <c r="B175" s="74" t="str">
        <f t="shared" si="34"/>
        <v>M9</v>
      </c>
      <c r="C175" s="31" t="s">
        <v>52</v>
      </c>
      <c r="D175" s="31" t="s">
        <v>7</v>
      </c>
      <c r="E175" s="139" t="s">
        <v>200</v>
      </c>
      <c r="F175" s="35" t="s">
        <v>118</v>
      </c>
      <c r="G175" s="139"/>
      <c r="H175" s="35" t="s">
        <v>50</v>
      </c>
      <c r="I175" s="31" t="s">
        <v>95</v>
      </c>
      <c r="J175" s="143"/>
      <c r="K175" s="143"/>
      <c r="L175" s="81">
        <f t="shared" si="30"/>
        <v>0</v>
      </c>
      <c r="M175" s="151"/>
      <c r="N175" s="143"/>
      <c r="O175" s="159">
        <f t="shared" si="32"/>
        <v>0</v>
      </c>
      <c r="P175" s="37">
        <f t="shared" si="33"/>
        <v>0</v>
      </c>
    </row>
    <row r="176" spans="2:16">
      <c r="B176" s="74" t="str">
        <f t="shared" si="34"/>
        <v>M9</v>
      </c>
      <c r="C176" s="31" t="s">
        <v>52</v>
      </c>
      <c r="D176" s="31" t="s">
        <v>7</v>
      </c>
      <c r="E176" s="139" t="s">
        <v>200</v>
      </c>
      <c r="F176" s="35" t="s">
        <v>119</v>
      </c>
      <c r="G176" s="139"/>
      <c r="H176" s="35" t="s">
        <v>50</v>
      </c>
      <c r="I176" s="31" t="s">
        <v>95</v>
      </c>
      <c r="J176" s="143"/>
      <c r="K176" s="143"/>
      <c r="L176" s="81">
        <f t="shared" si="30"/>
        <v>0</v>
      </c>
      <c r="M176" s="151"/>
      <c r="N176" s="143"/>
      <c r="O176" s="159">
        <f t="shared" si="32"/>
        <v>0</v>
      </c>
      <c r="P176" s="37">
        <f t="shared" si="33"/>
        <v>0</v>
      </c>
    </row>
    <row r="177" spans="2:16" ht="15" customHeight="1">
      <c r="B177" s="74" t="str">
        <f>+B176</f>
        <v>M9</v>
      </c>
      <c r="C177" s="31" t="s">
        <v>49</v>
      </c>
      <c r="D177" s="31" t="s">
        <v>2</v>
      </c>
      <c r="E177" s="143" t="s">
        <v>46</v>
      </c>
      <c r="F177" s="31" t="s">
        <v>151</v>
      </c>
      <c r="G177" s="143"/>
      <c r="H177" s="35" t="s">
        <v>93</v>
      </c>
      <c r="I177" s="31" t="s">
        <v>95</v>
      </c>
      <c r="J177" s="143"/>
      <c r="K177" s="143"/>
      <c r="L177" s="81">
        <f t="shared" si="30"/>
        <v>0</v>
      </c>
      <c r="M177" s="151"/>
      <c r="N177" s="143"/>
      <c r="O177" s="159">
        <f t="shared" si="32"/>
        <v>0</v>
      </c>
      <c r="P177" s="37">
        <f t="shared" si="33"/>
        <v>0</v>
      </c>
    </row>
    <row r="178" spans="2:16" ht="15" customHeight="1">
      <c r="B178" s="74" t="str">
        <f t="shared" si="34"/>
        <v>M9</v>
      </c>
      <c r="C178" s="31"/>
      <c r="D178" s="31"/>
      <c r="E178" s="143" t="s">
        <v>19</v>
      </c>
      <c r="F178" s="31"/>
      <c r="G178" s="143"/>
      <c r="H178" s="44">
        <f t="shared" ref="H178" si="35">+F178</f>
        <v>0</v>
      </c>
      <c r="I178" s="31"/>
      <c r="J178" s="143"/>
      <c r="K178" s="143"/>
      <c r="L178" s="81">
        <f t="shared" si="30"/>
        <v>0</v>
      </c>
      <c r="M178" s="151"/>
      <c r="N178" s="143"/>
      <c r="O178" s="159">
        <f t="shared" si="32"/>
        <v>0</v>
      </c>
      <c r="P178" s="37">
        <f t="shared" si="33"/>
        <v>0</v>
      </c>
    </row>
    <row r="179" spans="2:16" ht="15" customHeight="1" thickBot="1">
      <c r="B179" s="75" t="str">
        <f>+B178</f>
        <v>M9</v>
      </c>
      <c r="C179" s="40"/>
      <c r="D179" s="40"/>
      <c r="E179" s="141"/>
      <c r="F179" s="41"/>
      <c r="G179" s="141"/>
      <c r="H179" s="41"/>
      <c r="I179" s="41"/>
      <c r="J179" s="141"/>
      <c r="K179" s="141"/>
      <c r="L179" s="155">
        <f t="shared" si="30"/>
        <v>0</v>
      </c>
      <c r="M179" s="148"/>
      <c r="N179" s="141"/>
      <c r="O179" s="155">
        <f t="shared" si="32"/>
        <v>0</v>
      </c>
      <c r="P179" s="43">
        <f t="shared" si="33"/>
        <v>0</v>
      </c>
    </row>
    <row r="180" spans="2:16" ht="15" customHeight="1">
      <c r="B180" s="73" t="s">
        <v>198</v>
      </c>
      <c r="C180" s="30" t="s">
        <v>49</v>
      </c>
      <c r="D180" s="30" t="s">
        <v>2</v>
      </c>
      <c r="E180" s="138" t="s">
        <v>41</v>
      </c>
      <c r="F180" s="32" t="s">
        <v>180</v>
      </c>
      <c r="G180" s="138"/>
      <c r="H180" s="32" t="s">
        <v>50</v>
      </c>
      <c r="I180" s="32" t="s">
        <v>95</v>
      </c>
      <c r="J180" s="138"/>
      <c r="K180" s="138"/>
      <c r="L180" s="82">
        <f t="shared" si="30"/>
        <v>0</v>
      </c>
      <c r="M180" s="145"/>
      <c r="N180" s="138"/>
      <c r="O180" s="82">
        <f t="shared" ref="O180:O197" si="36">+N180*M180</f>
        <v>0</v>
      </c>
      <c r="P180" s="34">
        <f t="shared" ref="P180:P197" si="37">+IF(D180="INV",O180,0)</f>
        <v>0</v>
      </c>
    </row>
    <row r="181" spans="2:16" ht="15.75" customHeight="1">
      <c r="B181" s="74" t="str">
        <f>+B180</f>
        <v>M10</v>
      </c>
      <c r="C181" s="31" t="s">
        <v>49</v>
      </c>
      <c r="D181" s="31" t="s">
        <v>2</v>
      </c>
      <c r="E181" s="139" t="s">
        <v>41</v>
      </c>
      <c r="F181" s="35" t="s">
        <v>181</v>
      </c>
      <c r="G181" s="139"/>
      <c r="H181" s="35" t="s">
        <v>50</v>
      </c>
      <c r="I181" s="35" t="s">
        <v>95</v>
      </c>
      <c r="J181" s="139"/>
      <c r="K181" s="139"/>
      <c r="L181" s="81">
        <f t="shared" si="30"/>
        <v>0</v>
      </c>
      <c r="M181" s="146"/>
      <c r="N181" s="139"/>
      <c r="O181" s="81">
        <f t="shared" si="36"/>
        <v>0</v>
      </c>
      <c r="P181" s="37">
        <f t="shared" si="37"/>
        <v>0</v>
      </c>
    </row>
    <row r="182" spans="2:16" ht="15" customHeight="1">
      <c r="B182" s="74" t="str">
        <f t="shared" ref="B182:B196" si="38">+B181</f>
        <v>M10</v>
      </c>
      <c r="C182" s="31" t="s">
        <v>49</v>
      </c>
      <c r="D182" s="31" t="s">
        <v>2</v>
      </c>
      <c r="E182" s="139" t="s">
        <v>18</v>
      </c>
      <c r="F182" s="35" t="s">
        <v>142</v>
      </c>
      <c r="G182" s="139"/>
      <c r="H182" s="35" t="s">
        <v>93</v>
      </c>
      <c r="I182" s="35" t="s">
        <v>95</v>
      </c>
      <c r="J182" s="139"/>
      <c r="K182" s="139"/>
      <c r="L182" s="81">
        <f t="shared" si="30"/>
        <v>0</v>
      </c>
      <c r="M182" s="146"/>
      <c r="N182" s="139"/>
      <c r="O182" s="81">
        <f t="shared" si="36"/>
        <v>0</v>
      </c>
      <c r="P182" s="37">
        <f t="shared" si="37"/>
        <v>0</v>
      </c>
    </row>
    <row r="183" spans="2:16" ht="15" customHeight="1">
      <c r="B183" s="74" t="str">
        <f t="shared" si="38"/>
        <v>M10</v>
      </c>
      <c r="C183" s="31" t="s">
        <v>49</v>
      </c>
      <c r="D183" s="31" t="s">
        <v>2</v>
      </c>
      <c r="E183" s="139" t="s">
        <v>42</v>
      </c>
      <c r="F183" s="35" t="s">
        <v>147</v>
      </c>
      <c r="G183" s="139"/>
      <c r="H183" s="35" t="s">
        <v>93</v>
      </c>
      <c r="I183" s="35" t="s">
        <v>94</v>
      </c>
      <c r="J183" s="139"/>
      <c r="K183" s="139"/>
      <c r="L183" s="81">
        <f t="shared" si="30"/>
        <v>0</v>
      </c>
      <c r="M183" s="146"/>
      <c r="N183" s="139"/>
      <c r="O183" s="81">
        <f t="shared" si="36"/>
        <v>0</v>
      </c>
      <c r="P183" s="37">
        <f t="shared" si="37"/>
        <v>0</v>
      </c>
    </row>
    <row r="184" spans="2:16" ht="15" customHeight="1">
      <c r="B184" s="74" t="str">
        <f t="shared" si="38"/>
        <v>M10</v>
      </c>
      <c r="C184" s="31" t="s">
        <v>49</v>
      </c>
      <c r="D184" s="31" t="s">
        <v>2</v>
      </c>
      <c r="E184" s="139" t="s">
        <v>47</v>
      </c>
      <c r="F184" s="35" t="s">
        <v>182</v>
      </c>
      <c r="G184" s="139"/>
      <c r="H184" s="35" t="s">
        <v>50</v>
      </c>
      <c r="I184" s="35" t="s">
        <v>95</v>
      </c>
      <c r="J184" s="139"/>
      <c r="K184" s="139"/>
      <c r="L184" s="81">
        <f t="shared" si="30"/>
        <v>0</v>
      </c>
      <c r="M184" s="146"/>
      <c r="N184" s="139"/>
      <c r="O184" s="81">
        <f t="shared" si="36"/>
        <v>0</v>
      </c>
      <c r="P184" s="37">
        <f t="shared" si="37"/>
        <v>0</v>
      </c>
    </row>
    <row r="185" spans="2:16" ht="15" customHeight="1">
      <c r="B185" s="74" t="str">
        <f t="shared" si="38"/>
        <v>M10</v>
      </c>
      <c r="C185" s="31" t="s">
        <v>49</v>
      </c>
      <c r="D185" s="31" t="s">
        <v>2</v>
      </c>
      <c r="E185" s="139" t="s">
        <v>47</v>
      </c>
      <c r="F185" s="35" t="s">
        <v>183</v>
      </c>
      <c r="G185" s="139"/>
      <c r="H185" s="35" t="s">
        <v>50</v>
      </c>
      <c r="I185" s="35" t="s">
        <v>95</v>
      </c>
      <c r="J185" s="139"/>
      <c r="K185" s="139"/>
      <c r="L185" s="81">
        <f t="shared" si="30"/>
        <v>0</v>
      </c>
      <c r="M185" s="146"/>
      <c r="N185" s="139"/>
      <c r="O185" s="81">
        <f t="shared" si="36"/>
        <v>0</v>
      </c>
      <c r="P185" s="37">
        <f t="shared" si="37"/>
        <v>0</v>
      </c>
    </row>
    <row r="186" spans="2:16" ht="15" customHeight="1">
      <c r="B186" s="74" t="str">
        <f t="shared" si="38"/>
        <v>M10</v>
      </c>
      <c r="C186" s="31" t="s">
        <v>49</v>
      </c>
      <c r="D186" s="31" t="s">
        <v>2</v>
      </c>
      <c r="E186" s="139" t="s">
        <v>48</v>
      </c>
      <c r="F186" s="35" t="s">
        <v>93</v>
      </c>
      <c r="G186" s="139"/>
      <c r="H186" s="35" t="s">
        <v>93</v>
      </c>
      <c r="I186" s="35" t="s">
        <v>95</v>
      </c>
      <c r="J186" s="139"/>
      <c r="K186" s="139"/>
      <c r="L186" s="81">
        <f t="shared" si="30"/>
        <v>0</v>
      </c>
      <c r="M186" s="146"/>
      <c r="N186" s="139"/>
      <c r="O186" s="81">
        <f t="shared" si="36"/>
        <v>0</v>
      </c>
      <c r="P186" s="37">
        <f t="shared" si="37"/>
        <v>0</v>
      </c>
    </row>
    <row r="187" spans="2:16" ht="15" customHeight="1">
      <c r="B187" s="74" t="str">
        <f t="shared" si="38"/>
        <v>M10</v>
      </c>
      <c r="C187" s="31" t="s">
        <v>49</v>
      </c>
      <c r="D187" s="31" t="s">
        <v>2</v>
      </c>
      <c r="E187" s="139" t="s">
        <v>43</v>
      </c>
      <c r="F187" s="35" t="s">
        <v>184</v>
      </c>
      <c r="G187" s="139"/>
      <c r="H187" s="35" t="s">
        <v>50</v>
      </c>
      <c r="I187" s="35" t="s">
        <v>95</v>
      </c>
      <c r="J187" s="139"/>
      <c r="K187" s="139"/>
      <c r="L187" s="81">
        <f t="shared" si="30"/>
        <v>0</v>
      </c>
      <c r="M187" s="146"/>
      <c r="N187" s="139"/>
      <c r="O187" s="81">
        <f t="shared" si="36"/>
        <v>0</v>
      </c>
      <c r="P187" s="37">
        <f t="shared" si="37"/>
        <v>0</v>
      </c>
    </row>
    <row r="188" spans="2:16" ht="15" customHeight="1">
      <c r="B188" s="74" t="str">
        <f t="shared" si="38"/>
        <v>M10</v>
      </c>
      <c r="C188" s="31" t="s">
        <v>49</v>
      </c>
      <c r="D188" s="31" t="s">
        <v>2</v>
      </c>
      <c r="E188" s="139" t="s">
        <v>43</v>
      </c>
      <c r="F188" s="35" t="s">
        <v>185</v>
      </c>
      <c r="G188" s="139"/>
      <c r="H188" s="35" t="s">
        <v>50</v>
      </c>
      <c r="I188" s="35" t="s">
        <v>95</v>
      </c>
      <c r="J188" s="139"/>
      <c r="K188" s="139"/>
      <c r="L188" s="81">
        <f t="shared" si="30"/>
        <v>0</v>
      </c>
      <c r="M188" s="146"/>
      <c r="N188" s="139"/>
      <c r="O188" s="81">
        <f t="shared" si="36"/>
        <v>0</v>
      </c>
      <c r="P188" s="37">
        <f t="shared" si="37"/>
        <v>0</v>
      </c>
    </row>
    <row r="189" spans="2:16" ht="15" customHeight="1">
      <c r="B189" s="74" t="str">
        <f t="shared" si="38"/>
        <v>M10</v>
      </c>
      <c r="C189" s="31" t="s">
        <v>49</v>
      </c>
      <c r="D189" s="31" t="s">
        <v>2</v>
      </c>
      <c r="E189" s="139" t="s">
        <v>44</v>
      </c>
      <c r="F189" s="35" t="s">
        <v>186</v>
      </c>
      <c r="G189" s="139"/>
      <c r="H189" s="35" t="s">
        <v>50</v>
      </c>
      <c r="I189" s="35" t="s">
        <v>95</v>
      </c>
      <c r="J189" s="139"/>
      <c r="K189" s="139"/>
      <c r="L189" s="81">
        <f t="shared" si="30"/>
        <v>0</v>
      </c>
      <c r="M189" s="146"/>
      <c r="N189" s="139"/>
      <c r="O189" s="81">
        <f t="shared" si="36"/>
        <v>0</v>
      </c>
      <c r="P189" s="37">
        <f t="shared" si="37"/>
        <v>0</v>
      </c>
    </row>
    <row r="190" spans="2:16" ht="15" customHeight="1">
      <c r="B190" s="74" t="str">
        <f t="shared" si="38"/>
        <v>M10</v>
      </c>
      <c r="C190" s="31" t="s">
        <v>49</v>
      </c>
      <c r="D190" s="31" t="s">
        <v>2</v>
      </c>
      <c r="E190" s="139" t="s">
        <v>44</v>
      </c>
      <c r="F190" s="35" t="s">
        <v>187</v>
      </c>
      <c r="G190" s="139"/>
      <c r="H190" s="35" t="s">
        <v>50</v>
      </c>
      <c r="I190" s="35" t="s">
        <v>95</v>
      </c>
      <c r="J190" s="139"/>
      <c r="K190" s="139"/>
      <c r="L190" s="81">
        <f t="shared" si="30"/>
        <v>0</v>
      </c>
      <c r="M190" s="146"/>
      <c r="N190" s="139"/>
      <c r="O190" s="81">
        <f t="shared" si="36"/>
        <v>0</v>
      </c>
      <c r="P190" s="37">
        <f t="shared" si="37"/>
        <v>0</v>
      </c>
    </row>
    <row r="191" spans="2:16" ht="15" customHeight="1">
      <c r="B191" s="74" t="str">
        <f t="shared" si="38"/>
        <v>M10</v>
      </c>
      <c r="C191" s="31" t="s">
        <v>51</v>
      </c>
      <c r="D191" s="31" t="s">
        <v>7</v>
      </c>
      <c r="E191" s="139" t="s">
        <v>45</v>
      </c>
      <c r="F191" s="35" t="s">
        <v>118</v>
      </c>
      <c r="G191" s="139"/>
      <c r="H191" s="35" t="s">
        <v>50</v>
      </c>
      <c r="I191" s="35" t="s">
        <v>95</v>
      </c>
      <c r="J191" s="139"/>
      <c r="K191" s="139"/>
      <c r="L191" s="81">
        <f t="shared" si="30"/>
        <v>0</v>
      </c>
      <c r="M191" s="146"/>
      <c r="N191" s="139"/>
      <c r="O191" s="81">
        <f t="shared" si="36"/>
        <v>0</v>
      </c>
      <c r="P191" s="37">
        <f t="shared" si="37"/>
        <v>0</v>
      </c>
    </row>
    <row r="192" spans="2:16" ht="15" customHeight="1">
      <c r="B192" s="74" t="str">
        <f t="shared" si="38"/>
        <v>M10</v>
      </c>
      <c r="C192" s="31" t="s">
        <v>51</v>
      </c>
      <c r="D192" s="31" t="s">
        <v>7</v>
      </c>
      <c r="E192" s="139" t="s">
        <v>199</v>
      </c>
      <c r="F192" s="35" t="s">
        <v>119</v>
      </c>
      <c r="G192" s="139"/>
      <c r="H192" s="35" t="s">
        <v>50</v>
      </c>
      <c r="I192" s="35" t="s">
        <v>95</v>
      </c>
      <c r="J192" s="139"/>
      <c r="K192" s="139"/>
      <c r="L192" s="81">
        <f t="shared" si="30"/>
        <v>0</v>
      </c>
      <c r="M192" s="146"/>
      <c r="N192" s="139"/>
      <c r="O192" s="81">
        <f t="shared" si="36"/>
        <v>0</v>
      </c>
      <c r="P192" s="37">
        <f t="shared" si="37"/>
        <v>0</v>
      </c>
    </row>
    <row r="193" spans="2:16">
      <c r="B193" s="74" t="str">
        <f t="shared" si="38"/>
        <v>M10</v>
      </c>
      <c r="C193" s="31" t="s">
        <v>52</v>
      </c>
      <c r="D193" s="31" t="s">
        <v>7</v>
      </c>
      <c r="E193" s="139" t="s">
        <v>200</v>
      </c>
      <c r="F193" s="35" t="s">
        <v>118</v>
      </c>
      <c r="G193" s="139"/>
      <c r="H193" s="35" t="s">
        <v>50</v>
      </c>
      <c r="I193" s="31" t="s">
        <v>95</v>
      </c>
      <c r="J193" s="143"/>
      <c r="K193" s="143"/>
      <c r="L193" s="81">
        <f t="shared" si="30"/>
        <v>0</v>
      </c>
      <c r="M193" s="151"/>
      <c r="N193" s="143"/>
      <c r="O193" s="159">
        <f t="shared" si="36"/>
        <v>0</v>
      </c>
      <c r="P193" s="37">
        <f t="shared" si="37"/>
        <v>0</v>
      </c>
    </row>
    <row r="194" spans="2:16">
      <c r="B194" s="74" t="str">
        <f t="shared" si="38"/>
        <v>M10</v>
      </c>
      <c r="C194" s="31" t="s">
        <v>52</v>
      </c>
      <c r="D194" s="31" t="s">
        <v>7</v>
      </c>
      <c r="E194" s="139" t="s">
        <v>200</v>
      </c>
      <c r="F194" s="35" t="s">
        <v>119</v>
      </c>
      <c r="G194" s="139"/>
      <c r="H194" s="35" t="s">
        <v>50</v>
      </c>
      <c r="I194" s="31" t="s">
        <v>95</v>
      </c>
      <c r="J194" s="143"/>
      <c r="K194" s="143"/>
      <c r="L194" s="81">
        <f t="shared" si="30"/>
        <v>0</v>
      </c>
      <c r="M194" s="151"/>
      <c r="N194" s="143"/>
      <c r="O194" s="159">
        <f t="shared" si="36"/>
        <v>0</v>
      </c>
      <c r="P194" s="37">
        <f t="shared" si="37"/>
        <v>0</v>
      </c>
    </row>
    <row r="195" spans="2:16" ht="15" customHeight="1">
      <c r="B195" s="74" t="str">
        <f>+B194</f>
        <v>M10</v>
      </c>
      <c r="C195" s="31" t="s">
        <v>49</v>
      </c>
      <c r="D195" s="31" t="s">
        <v>2</v>
      </c>
      <c r="E195" s="143" t="s">
        <v>46</v>
      </c>
      <c r="F195" s="31" t="s">
        <v>151</v>
      </c>
      <c r="G195" s="143"/>
      <c r="H195" s="35" t="s">
        <v>93</v>
      </c>
      <c r="I195" s="31" t="s">
        <v>95</v>
      </c>
      <c r="J195" s="143"/>
      <c r="K195" s="143"/>
      <c r="L195" s="81">
        <f t="shared" si="30"/>
        <v>0</v>
      </c>
      <c r="M195" s="151"/>
      <c r="N195" s="143"/>
      <c r="O195" s="159">
        <f t="shared" si="36"/>
        <v>0</v>
      </c>
      <c r="P195" s="37">
        <f t="shared" si="37"/>
        <v>0</v>
      </c>
    </row>
    <row r="196" spans="2:16" ht="15" customHeight="1">
      <c r="B196" s="74" t="str">
        <f t="shared" si="38"/>
        <v>M10</v>
      </c>
      <c r="C196" s="31"/>
      <c r="D196" s="31"/>
      <c r="E196" s="143" t="s">
        <v>19</v>
      </c>
      <c r="F196" s="31"/>
      <c r="G196" s="143"/>
      <c r="H196" s="44">
        <f t="shared" ref="H196" si="39">+F196</f>
        <v>0</v>
      </c>
      <c r="I196" s="31"/>
      <c r="J196" s="143"/>
      <c r="K196" s="143"/>
      <c r="L196" s="81"/>
      <c r="M196" s="151"/>
      <c r="N196" s="143"/>
      <c r="O196" s="159">
        <f t="shared" si="36"/>
        <v>0</v>
      </c>
      <c r="P196" s="37">
        <f t="shared" si="37"/>
        <v>0</v>
      </c>
    </row>
    <row r="197" spans="2:16" ht="15" customHeight="1" thickBot="1">
      <c r="B197" s="75" t="str">
        <f>+B196</f>
        <v>M10</v>
      </c>
      <c r="C197" s="40"/>
      <c r="D197" s="40"/>
      <c r="E197" s="141"/>
      <c r="F197" s="41"/>
      <c r="G197" s="141"/>
      <c r="H197" s="41"/>
      <c r="I197" s="41"/>
      <c r="J197" s="141"/>
      <c r="K197" s="141"/>
      <c r="L197" s="155"/>
      <c r="M197" s="148"/>
      <c r="N197" s="141"/>
      <c r="O197" s="155">
        <f t="shared" si="36"/>
        <v>0</v>
      </c>
      <c r="P197" s="43">
        <f t="shared" si="37"/>
        <v>0</v>
      </c>
    </row>
    <row r="198" spans="2:16" ht="21.75" thickBot="1">
      <c r="B198" s="47" t="s">
        <v>53</v>
      </c>
      <c r="E198" s="126"/>
      <c r="G198" s="126"/>
      <c r="J198" s="126"/>
      <c r="K198" s="126"/>
      <c r="L198" s="157"/>
      <c r="M198" s="150"/>
      <c r="N198" s="127"/>
      <c r="O198" s="160"/>
    </row>
    <row r="199" spans="2:16" ht="15.75" customHeight="1">
      <c r="B199" s="73" t="s">
        <v>54</v>
      </c>
      <c r="C199" s="30" t="s">
        <v>55</v>
      </c>
      <c r="D199" s="30" t="s">
        <v>7</v>
      </c>
      <c r="E199" s="138" t="s">
        <v>56</v>
      </c>
      <c r="F199" s="32" t="s">
        <v>125</v>
      </c>
      <c r="G199" s="138"/>
      <c r="H199" s="32" t="str">
        <f t="shared" ref="H199:H204" si="40">+F199</f>
        <v>AERO</v>
      </c>
      <c r="I199" s="32" t="s">
        <v>95</v>
      </c>
      <c r="J199" s="138"/>
      <c r="K199" s="138"/>
      <c r="L199" s="82">
        <f t="shared" ref="L199:L200" si="41">+J199*K199</f>
        <v>0</v>
      </c>
      <c r="M199" s="145"/>
      <c r="N199" s="138"/>
      <c r="O199" s="82">
        <f t="shared" si="17"/>
        <v>0</v>
      </c>
      <c r="P199" s="34"/>
    </row>
    <row r="200" spans="2:16" ht="21" customHeight="1" thickBot="1">
      <c r="B200" s="75" t="s">
        <v>54</v>
      </c>
      <c r="C200" s="40" t="s">
        <v>55</v>
      </c>
      <c r="D200" s="40" t="s">
        <v>7</v>
      </c>
      <c r="E200" s="141" t="s">
        <v>57</v>
      </c>
      <c r="F200" s="41" t="s">
        <v>126</v>
      </c>
      <c r="G200" s="141"/>
      <c r="H200" s="41" t="str">
        <f t="shared" si="40"/>
        <v>TAXI</v>
      </c>
      <c r="I200" s="41" t="s">
        <v>95</v>
      </c>
      <c r="J200" s="141"/>
      <c r="K200" s="141"/>
      <c r="L200" s="155">
        <f t="shared" si="41"/>
        <v>0</v>
      </c>
      <c r="M200" s="148"/>
      <c r="N200" s="141"/>
      <c r="O200" s="155">
        <f t="shared" si="17"/>
        <v>0</v>
      </c>
      <c r="P200" s="43"/>
    </row>
    <row r="201" spans="2:16" ht="15" customHeight="1">
      <c r="B201" s="73" t="s">
        <v>58</v>
      </c>
      <c r="C201" s="30" t="s">
        <v>55</v>
      </c>
      <c r="D201" s="30" t="s">
        <v>7</v>
      </c>
      <c r="E201" s="138" t="s">
        <v>26</v>
      </c>
      <c r="F201" s="32" t="s">
        <v>123</v>
      </c>
      <c r="G201" s="138"/>
      <c r="H201" s="32" t="str">
        <f t="shared" si="40"/>
        <v>CARS</v>
      </c>
      <c r="I201" s="32" t="s">
        <v>95</v>
      </c>
      <c r="J201" s="138"/>
      <c r="K201" s="138"/>
      <c r="L201" s="82">
        <f>+J201*K201</f>
        <v>0</v>
      </c>
      <c r="M201" s="145"/>
      <c r="N201" s="138"/>
      <c r="O201" s="82">
        <f t="shared" si="17"/>
        <v>0</v>
      </c>
      <c r="P201" s="34"/>
    </row>
    <row r="202" spans="2:16" ht="15.75" customHeight="1" thickBot="1">
      <c r="B202" s="75" t="s">
        <v>58</v>
      </c>
      <c r="C202" s="40" t="s">
        <v>55</v>
      </c>
      <c r="D202" s="40" t="s">
        <v>7</v>
      </c>
      <c r="E202" s="141" t="s">
        <v>27</v>
      </c>
      <c r="F202" s="41" t="s">
        <v>124</v>
      </c>
      <c r="G202" s="141"/>
      <c r="H202" s="41" t="str">
        <f t="shared" si="40"/>
        <v>AVI</v>
      </c>
      <c r="I202" s="41" t="s">
        <v>95</v>
      </c>
      <c r="J202" s="141"/>
      <c r="K202" s="141"/>
      <c r="L202" s="155">
        <f t="shared" ref="L202" si="42">+J202*K202</f>
        <v>0</v>
      </c>
      <c r="M202" s="148"/>
      <c r="N202" s="141"/>
      <c r="O202" s="155">
        <f t="shared" si="17"/>
        <v>0</v>
      </c>
      <c r="P202" s="43"/>
    </row>
    <row r="203" spans="2:16" ht="15" customHeight="1">
      <c r="B203" s="73" t="s">
        <v>192</v>
      </c>
      <c r="C203" s="30" t="s">
        <v>55</v>
      </c>
      <c r="D203" s="30" t="s">
        <v>7</v>
      </c>
      <c r="E203" s="138" t="s">
        <v>59</v>
      </c>
      <c r="F203" s="32" t="s">
        <v>121</v>
      </c>
      <c r="G203" s="138"/>
      <c r="H203" s="32" t="str">
        <f t="shared" si="40"/>
        <v>ALI</v>
      </c>
      <c r="I203" s="32" t="s">
        <v>94</v>
      </c>
      <c r="J203" s="138"/>
      <c r="K203" s="138"/>
      <c r="L203" s="82">
        <f t="shared" ref="L203:L204" si="43">+J203*K203</f>
        <v>0</v>
      </c>
      <c r="M203" s="145"/>
      <c r="N203" s="138"/>
      <c r="O203" s="82">
        <f t="shared" si="17"/>
        <v>0</v>
      </c>
      <c r="P203" s="34"/>
    </row>
    <row r="204" spans="2:16" ht="15.75" customHeight="1">
      <c r="B204" s="74" t="s">
        <v>192</v>
      </c>
      <c r="C204" s="45" t="s">
        <v>55</v>
      </c>
      <c r="D204" s="45" t="s">
        <v>7</v>
      </c>
      <c r="E204" s="144" t="s">
        <v>60</v>
      </c>
      <c r="F204" s="44" t="s">
        <v>122</v>
      </c>
      <c r="G204" s="144"/>
      <c r="H204" s="35" t="str">
        <f t="shared" si="40"/>
        <v>AGO</v>
      </c>
      <c r="I204" s="44" t="s">
        <v>94</v>
      </c>
      <c r="J204" s="144"/>
      <c r="K204" s="144"/>
      <c r="L204" s="158">
        <f t="shared" si="43"/>
        <v>0</v>
      </c>
      <c r="M204" s="152"/>
      <c r="N204" s="144"/>
      <c r="O204" s="158">
        <f t="shared" si="17"/>
        <v>0</v>
      </c>
      <c r="P204" s="37"/>
    </row>
    <row r="205" spans="2:16" ht="15" customHeight="1" thickBot="1">
      <c r="B205" s="75" t="s">
        <v>192</v>
      </c>
      <c r="C205" s="40" t="s">
        <v>55</v>
      </c>
      <c r="D205" s="40" t="s">
        <v>7</v>
      </c>
      <c r="E205" s="141" t="s">
        <v>237</v>
      </c>
      <c r="F205" s="41"/>
      <c r="G205" s="141"/>
      <c r="H205" s="41"/>
      <c r="I205" s="41" t="s">
        <v>95</v>
      </c>
      <c r="J205" s="141"/>
      <c r="K205" s="141"/>
      <c r="L205" s="155">
        <f>+J205*K205</f>
        <v>0</v>
      </c>
      <c r="M205" s="148"/>
      <c r="N205" s="141"/>
      <c r="O205" s="155">
        <f t="shared" si="17"/>
        <v>0</v>
      </c>
      <c r="P205" s="43"/>
    </row>
    <row r="206" spans="2:16" ht="15" customHeight="1">
      <c r="B206" s="73" t="s">
        <v>72</v>
      </c>
      <c r="C206" s="30" t="s">
        <v>55</v>
      </c>
      <c r="D206" s="30" t="s">
        <v>7</v>
      </c>
      <c r="E206" s="138" t="s">
        <v>61</v>
      </c>
      <c r="F206" s="32" t="s">
        <v>190</v>
      </c>
      <c r="G206" s="138"/>
      <c r="H206" s="32" t="str">
        <f>+F206</f>
        <v>SEG</v>
      </c>
      <c r="I206" s="32" t="s">
        <v>95</v>
      </c>
      <c r="J206" s="138"/>
      <c r="K206" s="138"/>
      <c r="L206" s="82">
        <f t="shared" ref="L206:L208" si="44">+J206*K206</f>
        <v>0</v>
      </c>
      <c r="M206" s="145"/>
      <c r="N206" s="138"/>
      <c r="O206" s="82">
        <f t="shared" si="17"/>
        <v>0</v>
      </c>
      <c r="P206" s="34"/>
    </row>
    <row r="207" spans="2:16" ht="15.75" customHeight="1">
      <c r="B207" s="74" t="s">
        <v>72</v>
      </c>
      <c r="C207" s="45" t="s">
        <v>55</v>
      </c>
      <c r="D207" s="45" t="s">
        <v>7</v>
      </c>
      <c r="E207" s="144" t="s">
        <v>62</v>
      </c>
      <c r="F207" s="44" t="s">
        <v>191</v>
      </c>
      <c r="G207" s="144"/>
      <c r="H207" s="35" t="str">
        <f>+F207</f>
        <v>WCM</v>
      </c>
      <c r="I207" s="44" t="s">
        <v>95</v>
      </c>
      <c r="J207" s="144"/>
      <c r="K207" s="144"/>
      <c r="L207" s="158">
        <f t="shared" si="44"/>
        <v>0</v>
      </c>
      <c r="M207" s="152"/>
      <c r="N207" s="144"/>
      <c r="O207" s="158">
        <f t="shared" si="17"/>
        <v>0</v>
      </c>
      <c r="P207" s="37"/>
    </row>
    <row r="208" spans="2:16" ht="15" customHeight="1" thickBot="1">
      <c r="B208" s="75" t="s">
        <v>72</v>
      </c>
      <c r="C208" s="40"/>
      <c r="D208" s="40"/>
      <c r="E208" s="141"/>
      <c r="F208" s="41"/>
      <c r="G208" s="141"/>
      <c r="H208" s="41"/>
      <c r="I208" s="41" t="s">
        <v>95</v>
      </c>
      <c r="J208" s="141"/>
      <c r="K208" s="141"/>
      <c r="L208" s="155">
        <f t="shared" si="44"/>
        <v>0</v>
      </c>
      <c r="M208" s="148"/>
      <c r="N208" s="141"/>
      <c r="O208" s="155">
        <f t="shared" si="17"/>
        <v>0</v>
      </c>
      <c r="P208" s="43"/>
    </row>
    <row r="209" spans="2:16" ht="15" customHeight="1">
      <c r="B209" s="73" t="s">
        <v>76</v>
      </c>
      <c r="C209" s="30" t="s">
        <v>55</v>
      </c>
      <c r="D209" s="30" t="s">
        <v>7</v>
      </c>
      <c r="E209" s="138" t="s">
        <v>74</v>
      </c>
      <c r="F209" s="32" t="s">
        <v>188</v>
      </c>
      <c r="G209" s="138"/>
      <c r="H209" s="32" t="str">
        <f>+F209</f>
        <v>UBV</v>
      </c>
      <c r="I209" s="32" t="s">
        <v>95</v>
      </c>
      <c r="J209" s="138"/>
      <c r="K209" s="138"/>
      <c r="L209" s="82">
        <f t="shared" ref="L209:L210" si="45">+J209*K209</f>
        <v>0</v>
      </c>
      <c r="M209" s="145"/>
      <c r="N209" s="138"/>
      <c r="O209" s="82">
        <f t="shared" si="17"/>
        <v>0</v>
      </c>
      <c r="P209" s="34"/>
    </row>
    <row r="210" spans="2:16" ht="15.75" customHeight="1" thickBot="1">
      <c r="B210" s="74" t="s">
        <v>76</v>
      </c>
      <c r="C210" s="45" t="s">
        <v>55</v>
      </c>
      <c r="D210" s="45" t="s">
        <v>7</v>
      </c>
      <c r="E210" s="144" t="s">
        <v>75</v>
      </c>
      <c r="F210" s="44" t="s">
        <v>189</v>
      </c>
      <c r="G210" s="144"/>
      <c r="H210" s="35" t="str">
        <f>+F210</f>
        <v>UVF</v>
      </c>
      <c r="I210" s="44" t="s">
        <v>95</v>
      </c>
      <c r="J210" s="144"/>
      <c r="K210" s="144"/>
      <c r="L210" s="158">
        <f t="shared" si="45"/>
        <v>0</v>
      </c>
      <c r="M210" s="152"/>
      <c r="N210" s="144"/>
      <c r="O210" s="158">
        <f t="shared" si="17"/>
        <v>0</v>
      </c>
      <c r="P210" s="37"/>
    </row>
    <row r="211" spans="2:16" ht="15" customHeight="1">
      <c r="B211" s="73" t="s">
        <v>63</v>
      </c>
      <c r="C211" s="30" t="s">
        <v>55</v>
      </c>
      <c r="D211" s="30" t="s">
        <v>7</v>
      </c>
      <c r="E211" s="138" t="s">
        <v>64</v>
      </c>
      <c r="F211" s="32" t="s">
        <v>127</v>
      </c>
      <c r="G211" s="138"/>
      <c r="H211" s="32" t="str">
        <f>+F211</f>
        <v>EXC1</v>
      </c>
      <c r="I211" s="32" t="s">
        <v>95</v>
      </c>
      <c r="J211" s="138"/>
      <c r="K211" s="138"/>
      <c r="L211" s="82">
        <f t="shared" ref="L211:L215" si="46">+J211*K211</f>
        <v>0</v>
      </c>
      <c r="M211" s="145"/>
      <c r="N211" s="138"/>
      <c r="O211" s="82">
        <f t="shared" si="17"/>
        <v>0</v>
      </c>
      <c r="P211" s="34"/>
    </row>
    <row r="212" spans="2:16" ht="15.75" customHeight="1">
      <c r="B212" s="74" t="s">
        <v>63</v>
      </c>
      <c r="C212" s="45" t="s">
        <v>55</v>
      </c>
      <c r="D212" s="45" t="s">
        <v>7</v>
      </c>
      <c r="E212" s="144" t="s">
        <v>66</v>
      </c>
      <c r="F212" s="44" t="s">
        <v>128</v>
      </c>
      <c r="G212" s="144"/>
      <c r="H212" s="44" t="str">
        <f t="shared" ref="H212:H215" si="47">+F212</f>
        <v>EXC2</v>
      </c>
      <c r="I212" s="44" t="s">
        <v>95</v>
      </c>
      <c r="J212" s="144"/>
      <c r="K212" s="144"/>
      <c r="L212" s="158">
        <f t="shared" si="46"/>
        <v>0</v>
      </c>
      <c r="M212" s="152"/>
      <c r="N212" s="144"/>
      <c r="O212" s="158">
        <f t="shared" si="17"/>
        <v>0</v>
      </c>
      <c r="P212" s="37"/>
    </row>
    <row r="213" spans="2:16" ht="15" customHeight="1">
      <c r="B213" s="74" t="s">
        <v>63</v>
      </c>
      <c r="C213" s="45" t="s">
        <v>55</v>
      </c>
      <c r="D213" s="45" t="s">
        <v>7</v>
      </c>
      <c r="E213" s="144" t="s">
        <v>65</v>
      </c>
      <c r="F213" s="44" t="s">
        <v>129</v>
      </c>
      <c r="G213" s="144"/>
      <c r="H213" s="44" t="str">
        <f t="shared" si="47"/>
        <v>EXC3</v>
      </c>
      <c r="I213" s="44" t="s">
        <v>95</v>
      </c>
      <c r="J213" s="144"/>
      <c r="K213" s="144"/>
      <c r="L213" s="158">
        <f t="shared" si="46"/>
        <v>0</v>
      </c>
      <c r="M213" s="152"/>
      <c r="N213" s="144"/>
      <c r="O213" s="158">
        <f t="shared" si="17"/>
        <v>0</v>
      </c>
      <c r="P213" s="37"/>
    </row>
    <row r="214" spans="2:16" ht="15" customHeight="1">
      <c r="B214" s="74" t="s">
        <v>63</v>
      </c>
      <c r="C214" s="45" t="s">
        <v>55</v>
      </c>
      <c r="D214" s="45" t="s">
        <v>7</v>
      </c>
      <c r="E214" s="144" t="s">
        <v>70</v>
      </c>
      <c r="F214" s="44" t="s">
        <v>130</v>
      </c>
      <c r="G214" s="144"/>
      <c r="H214" s="44" t="str">
        <f t="shared" si="47"/>
        <v>EXC4</v>
      </c>
      <c r="I214" s="44" t="s">
        <v>95</v>
      </c>
      <c r="J214" s="144"/>
      <c r="K214" s="144"/>
      <c r="L214" s="158">
        <f t="shared" si="46"/>
        <v>0</v>
      </c>
      <c r="M214" s="152"/>
      <c r="N214" s="144"/>
      <c r="O214" s="158">
        <f t="shared" si="17"/>
        <v>0</v>
      </c>
      <c r="P214" s="37"/>
    </row>
    <row r="215" spans="2:16" ht="15" customHeight="1" thickBot="1">
      <c r="B215" s="75" t="s">
        <v>63</v>
      </c>
      <c r="C215" s="40" t="s">
        <v>55</v>
      </c>
      <c r="D215" s="40" t="s">
        <v>7</v>
      </c>
      <c r="E215" s="141" t="s">
        <v>71</v>
      </c>
      <c r="F215" s="41" t="s">
        <v>131</v>
      </c>
      <c r="G215" s="141"/>
      <c r="H215" s="80" t="str">
        <f t="shared" si="47"/>
        <v>EXT5</v>
      </c>
      <c r="I215" s="41" t="s">
        <v>95</v>
      </c>
      <c r="J215" s="141"/>
      <c r="K215" s="141"/>
      <c r="L215" s="155">
        <f t="shared" si="46"/>
        <v>0</v>
      </c>
      <c r="M215" s="148"/>
      <c r="N215" s="141"/>
      <c r="O215" s="155">
        <f t="shared" si="17"/>
        <v>0</v>
      </c>
      <c r="P215" s="43"/>
    </row>
    <row r="216" spans="2:16" ht="15" customHeight="1">
      <c r="B216" s="73" t="s">
        <v>67</v>
      </c>
      <c r="C216" s="30" t="s">
        <v>55</v>
      </c>
      <c r="D216" s="30" t="s">
        <v>7</v>
      </c>
      <c r="E216" s="138" t="s">
        <v>68</v>
      </c>
      <c r="F216" s="32" t="s">
        <v>132</v>
      </c>
      <c r="G216" s="138"/>
      <c r="H216" s="32" t="str">
        <f>+F216</f>
        <v>COCT</v>
      </c>
      <c r="I216" s="32" t="s">
        <v>94</v>
      </c>
      <c r="J216" s="138"/>
      <c r="K216" s="138"/>
      <c r="L216" s="82">
        <f>+J216*K216</f>
        <v>0</v>
      </c>
      <c r="M216" s="145"/>
      <c r="N216" s="138"/>
      <c r="O216" s="82">
        <f t="shared" ref="O216:O218" si="48">+N216*M216</f>
        <v>0</v>
      </c>
      <c r="P216" s="34"/>
    </row>
    <row r="217" spans="2:16" ht="15.75" customHeight="1">
      <c r="B217" s="74" t="s">
        <v>67</v>
      </c>
      <c r="C217" s="45" t="s">
        <v>55</v>
      </c>
      <c r="D217" s="45" t="s">
        <v>7</v>
      </c>
      <c r="E217" s="144" t="s">
        <v>68</v>
      </c>
      <c r="F217" s="44" t="s">
        <v>133</v>
      </c>
      <c r="G217" s="144"/>
      <c r="H217" s="44" t="str">
        <f t="shared" ref="H217:H218" si="49">+F217</f>
        <v>COCT2</v>
      </c>
      <c r="I217" s="31" t="s">
        <v>94</v>
      </c>
      <c r="J217" s="144"/>
      <c r="K217" s="144"/>
      <c r="L217" s="158"/>
      <c r="M217" s="152"/>
      <c r="N217" s="144"/>
      <c r="O217" s="158">
        <f t="shared" si="48"/>
        <v>0</v>
      </c>
      <c r="P217" s="37"/>
    </row>
    <row r="218" spans="2:16" ht="15" customHeight="1" thickBot="1">
      <c r="B218" s="75" t="s">
        <v>67</v>
      </c>
      <c r="C218" s="40" t="s">
        <v>55</v>
      </c>
      <c r="D218" s="40" t="s">
        <v>7</v>
      </c>
      <c r="E218" s="141" t="s">
        <v>68</v>
      </c>
      <c r="F218" s="41" t="s">
        <v>134</v>
      </c>
      <c r="G218" s="141"/>
      <c r="H218" s="80" t="str">
        <f t="shared" si="49"/>
        <v>COCT3</v>
      </c>
      <c r="I218" s="41" t="s">
        <v>94</v>
      </c>
      <c r="J218" s="141"/>
      <c r="K218" s="141"/>
      <c r="L218" s="155"/>
      <c r="M218" s="148"/>
      <c r="N218" s="141"/>
      <c r="O218" s="155">
        <f t="shared" si="48"/>
        <v>0</v>
      </c>
      <c r="P218" s="43"/>
    </row>
    <row r="219" spans="2:16" ht="15" customHeight="1"/>
    <row r="220" spans="2:16" ht="15.75" customHeight="1"/>
  </sheetData>
  <mergeCells count="2">
    <mergeCell ref="J2:L2"/>
    <mergeCell ref="M2:O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N65"/>
  <sheetViews>
    <sheetView tabSelected="1" zoomScale="85" zoomScaleNormal="85" workbookViewId="0">
      <selection activeCell="F3" sqref="F3"/>
    </sheetView>
  </sheetViews>
  <sheetFormatPr baseColWidth="10" defaultRowHeight="15"/>
  <cols>
    <col min="1" max="1" width="18" customWidth="1"/>
    <col min="2" max="2" width="31" customWidth="1"/>
    <col min="3" max="3" width="27.85546875" customWidth="1"/>
    <col min="4" max="4" width="11.28515625" style="106" bestFit="1" customWidth="1"/>
    <col min="5" max="5" width="11.28515625" customWidth="1"/>
    <col min="6" max="8" width="12.42578125" style="8" customWidth="1"/>
    <col min="9" max="15" width="12.42578125" customWidth="1"/>
  </cols>
  <sheetData>
    <row r="1" spans="1:8" ht="18.75">
      <c r="A1" s="3"/>
      <c r="B1" s="161"/>
      <c r="C1" s="166" t="s">
        <v>293</v>
      </c>
      <c r="D1" s="167"/>
      <c r="E1" s="168"/>
      <c r="F1" s="172" t="s">
        <v>20</v>
      </c>
      <c r="G1" s="173"/>
      <c r="H1" s="4"/>
    </row>
    <row r="2" spans="1:8" ht="15.75">
      <c r="A2" s="3"/>
      <c r="B2" s="162"/>
      <c r="C2" s="169"/>
      <c r="D2" s="170"/>
      <c r="E2" s="171"/>
      <c r="F2" s="174" t="s">
        <v>294</v>
      </c>
      <c r="G2" s="175"/>
      <c r="H2" s="91"/>
    </row>
    <row r="3" spans="1:8" ht="18.75">
      <c r="A3" s="3"/>
      <c r="B3" s="87"/>
      <c r="C3" s="88"/>
      <c r="D3" s="88"/>
      <c r="E3" s="4"/>
      <c r="F3" s="91"/>
      <c r="G3" s="91"/>
      <c r="H3" s="91"/>
    </row>
    <row r="4" spans="1:8" ht="16.5" customHeight="1">
      <c r="A4" t="s">
        <v>203</v>
      </c>
      <c r="B4" s="187"/>
      <c r="C4" s="188"/>
      <c r="E4" s="186" t="s">
        <v>205</v>
      </c>
      <c r="F4" s="186"/>
      <c r="G4" s="186"/>
      <c r="H4" s="186"/>
    </row>
    <row r="5" spans="1:8" ht="16.5" customHeight="1">
      <c r="A5" t="s">
        <v>21</v>
      </c>
      <c r="B5" s="189"/>
      <c r="C5" s="190"/>
      <c r="E5" s="186"/>
      <c r="F5" s="186"/>
      <c r="G5" s="186"/>
      <c r="H5" s="186"/>
    </row>
    <row r="6" spans="1:8">
      <c r="B6" s="5" t="s">
        <v>87</v>
      </c>
      <c r="C6" s="6"/>
      <c r="F6" s="122" t="s">
        <v>292</v>
      </c>
      <c r="G6" s="131">
        <f>+C32</f>
        <v>0</v>
      </c>
    </row>
    <row r="7" spans="1:8">
      <c r="A7" s="5" t="s">
        <v>22</v>
      </c>
      <c r="B7" s="56" t="s">
        <v>4</v>
      </c>
      <c r="C7" s="50">
        <f ca="1">+SUM(C8:C9)</f>
        <v>0</v>
      </c>
      <c r="D7" s="84"/>
      <c r="E7" s="184" t="s">
        <v>220</v>
      </c>
      <c r="F7" s="184"/>
      <c r="G7" s="90">
        <f>G18*C32</f>
        <v>0</v>
      </c>
    </row>
    <row r="8" spans="1:8">
      <c r="A8" s="5"/>
      <c r="B8" s="8" t="s">
        <v>79</v>
      </c>
      <c r="C8" s="51">
        <f ca="1">+SUMIF(DETALLE!C:P,"DOP",DETALLE!L:L)</f>
        <v>0</v>
      </c>
      <c r="D8" s="84"/>
      <c r="E8" s="184" t="s">
        <v>221</v>
      </c>
      <c r="F8" s="184"/>
      <c r="G8" s="90">
        <f>G7-C17*C32</f>
        <v>0</v>
      </c>
    </row>
    <row r="9" spans="1:8">
      <c r="A9" s="5"/>
      <c r="B9" s="8" t="s">
        <v>69</v>
      </c>
      <c r="C9" s="51">
        <f ca="1">+SUMIF(DETALLE!C:P,"DOO",DETALLE!L:L)</f>
        <v>0</v>
      </c>
      <c r="D9" s="84"/>
      <c r="E9" s="8"/>
    </row>
    <row r="10" spans="1:8" ht="15.75">
      <c r="B10" s="56" t="s">
        <v>23</v>
      </c>
      <c r="C10" s="50">
        <f ca="1">+C11</f>
        <v>0</v>
      </c>
      <c r="D10" s="84"/>
      <c r="E10" s="192" t="s">
        <v>204</v>
      </c>
      <c r="F10" s="192"/>
      <c r="G10" s="193"/>
      <c r="H10" s="130" t="e">
        <f ca="1">C30/G7</f>
        <v>#DIV/0!</v>
      </c>
    </row>
    <row r="11" spans="1:8">
      <c r="B11" s="8" t="s">
        <v>24</v>
      </c>
      <c r="C11" s="11">
        <f ca="1">+SUMIF(DETALLE!C:P,"POL",DETALLE!L:L)</f>
        <v>0</v>
      </c>
      <c r="D11" s="84"/>
      <c r="E11" s="8"/>
    </row>
    <row r="12" spans="1:8" s="9" customFormat="1">
      <c r="B12" s="57" t="s">
        <v>25</v>
      </c>
      <c r="C12" s="50">
        <f ca="1">SUMIF(DETALLE!B:L,B12,DETALLE!L:L)</f>
        <v>0</v>
      </c>
      <c r="D12" s="119" t="s">
        <v>222</v>
      </c>
      <c r="E12" s="8"/>
      <c r="F12" s="191" t="s">
        <v>80</v>
      </c>
      <c r="G12" s="191"/>
      <c r="H12" s="191"/>
    </row>
    <row r="13" spans="1:8">
      <c r="A13" s="1"/>
      <c r="B13" s="8"/>
      <c r="C13" s="6"/>
      <c r="D13" s="84"/>
      <c r="E13" s="8"/>
      <c r="F13" s="10"/>
      <c r="G13" s="10" t="str">
        <f>+B55</f>
        <v>Tuition FEE</v>
      </c>
      <c r="H13" s="10" t="str">
        <f>+B56</f>
        <v>Package Price</v>
      </c>
    </row>
    <row r="14" spans="1:8">
      <c r="B14" s="56" t="s">
        <v>77</v>
      </c>
      <c r="C14" s="50">
        <f ca="1">SUMIF(DETALLE!B:L,B14,DETALLE!L:L)</f>
        <v>0</v>
      </c>
      <c r="D14" s="119" t="s">
        <v>222</v>
      </c>
      <c r="E14" s="194" t="s">
        <v>206</v>
      </c>
      <c r="F14" s="194"/>
      <c r="G14" s="90" t="e">
        <f ca="1">(C30/C32)-C17</f>
        <v>#DIV/0!</v>
      </c>
      <c r="H14" s="90" t="e">
        <f ca="1">C30/C32</f>
        <v>#DIV/0!</v>
      </c>
    </row>
    <row r="15" spans="1:8" s="9" customFormat="1" ht="15" customHeight="1">
      <c r="B15" s="8"/>
      <c r="C15" s="11"/>
      <c r="D15" s="84"/>
      <c r="E15" s="194" t="s">
        <v>207</v>
      </c>
      <c r="F15" s="194"/>
      <c r="G15" s="90"/>
      <c r="H15" s="90"/>
    </row>
    <row r="16" spans="1:8" s="9" customFormat="1" ht="16.5" thickBot="1">
      <c r="A16" s="2"/>
      <c r="B16" s="48" t="s">
        <v>28</v>
      </c>
      <c r="C16" s="49">
        <f ca="1">SUM(C14,C12,C7,C10)</f>
        <v>0</v>
      </c>
      <c r="D16" s="84"/>
      <c r="E16" s="8"/>
      <c r="F16" s="128">
        <v>2.5</v>
      </c>
      <c r="G16" s="90" t="e">
        <f ca="1">+G14*F16</f>
        <v>#DIV/0!</v>
      </c>
      <c r="H16" s="90" t="e">
        <f ca="1">+G14*F16+C17</f>
        <v>#DIV/0!</v>
      </c>
    </row>
    <row r="17" spans="1:14">
      <c r="A17" s="5" t="s">
        <v>29</v>
      </c>
      <c r="B17" s="57" t="s">
        <v>30</v>
      </c>
      <c r="C17" s="15">
        <f>+C18+C19</f>
        <v>0</v>
      </c>
      <c r="D17" s="117" t="s">
        <v>222</v>
      </c>
      <c r="E17" s="53"/>
      <c r="F17" s="128">
        <v>3</v>
      </c>
      <c r="G17" s="90" t="e">
        <f ca="1">+G14*F17</f>
        <v>#DIV/0!</v>
      </c>
      <c r="H17" s="90" t="e">
        <f ca="1">+G14*F17+C17</f>
        <v>#DIV/0!</v>
      </c>
    </row>
    <row r="18" spans="1:14" ht="15.75">
      <c r="B18" s="8" t="s">
        <v>59</v>
      </c>
      <c r="C18" s="11">
        <f>+VLOOKUP(B18,DETALLE!E:L,8,FALSE)</f>
        <v>0</v>
      </c>
      <c r="D18" s="107"/>
      <c r="E18" s="195" t="s">
        <v>208</v>
      </c>
      <c r="F18" s="195"/>
      <c r="G18" s="129"/>
      <c r="H18" s="125"/>
    </row>
    <row r="19" spans="1:14">
      <c r="B19" s="8" t="s">
        <v>60</v>
      </c>
      <c r="C19" s="11">
        <f>+VLOOKUP(B19,DETALLE!E:L,8,FALSE)</f>
        <v>0</v>
      </c>
      <c r="D19" s="107"/>
      <c r="E19" s="182" t="s">
        <v>209</v>
      </c>
      <c r="F19" s="182"/>
      <c r="G19" s="83" t="s">
        <v>210</v>
      </c>
      <c r="H19" s="83" t="s">
        <v>211</v>
      </c>
    </row>
    <row r="20" spans="1:14">
      <c r="B20" s="8"/>
      <c r="C20" s="14"/>
      <c r="D20" s="108"/>
      <c r="E20" s="183" t="s">
        <v>212</v>
      </c>
      <c r="F20" s="183"/>
      <c r="G20" s="104">
        <f>+G18-C17</f>
        <v>0</v>
      </c>
      <c r="H20" s="104"/>
    </row>
    <row r="21" spans="1:14">
      <c r="B21" s="56" t="s">
        <v>72</v>
      </c>
      <c r="C21" s="50">
        <f ca="1">SUMIF(DETALLE!B:L,B21,DETALLE!L:L)</f>
        <v>0</v>
      </c>
      <c r="D21" s="118" t="s">
        <v>222</v>
      </c>
      <c r="E21" s="10"/>
      <c r="F21" s="89"/>
      <c r="G21" s="55"/>
      <c r="H21" s="53"/>
    </row>
    <row r="22" spans="1:14">
      <c r="B22" s="8"/>
      <c r="C22" s="14"/>
      <c r="D22" s="108"/>
      <c r="E22" s="186" t="s">
        <v>213</v>
      </c>
      <c r="F22" s="186"/>
      <c r="G22" s="186"/>
      <c r="H22" s="186"/>
    </row>
    <row r="23" spans="1:14">
      <c r="B23" s="56" t="s">
        <v>63</v>
      </c>
      <c r="C23" s="50">
        <f ca="1">SUMIF(DETALLE!B:L,B23,DETALLE!L:L)</f>
        <v>0</v>
      </c>
      <c r="D23" s="119" t="s">
        <v>222</v>
      </c>
      <c r="E23" s="186"/>
      <c r="F23" s="186"/>
      <c r="G23" s="186"/>
      <c r="H23" s="186"/>
    </row>
    <row r="24" spans="1:14">
      <c r="B24" s="58"/>
      <c r="C24" s="16"/>
      <c r="E24" s="184" t="s">
        <v>216</v>
      </c>
      <c r="F24" s="184"/>
      <c r="G24" s="13">
        <f ca="1">+C16</f>
        <v>0</v>
      </c>
    </row>
    <row r="25" spans="1:14">
      <c r="B25" s="56" t="s">
        <v>76</v>
      </c>
      <c r="C25" s="50">
        <f ca="1">SUMIF(DETALLE!B:L,B25,DETALLE!L:L)</f>
        <v>0</v>
      </c>
      <c r="D25" s="119" t="s">
        <v>222</v>
      </c>
      <c r="E25" s="184" t="s">
        <v>217</v>
      </c>
      <c r="F25" s="184"/>
      <c r="G25" s="90">
        <f ca="1">+C29</f>
        <v>0</v>
      </c>
    </row>
    <row r="26" spans="1:14">
      <c r="B26" s="58"/>
      <c r="C26" s="6"/>
      <c r="E26" s="184" t="s">
        <v>218</v>
      </c>
      <c r="F26" s="184"/>
      <c r="G26" s="90">
        <f>+G18</f>
        <v>0</v>
      </c>
    </row>
    <row r="27" spans="1:14">
      <c r="B27" s="56" t="s">
        <v>67</v>
      </c>
      <c r="C27" s="50">
        <f ca="1">SUMIF(DETALLE!B:L,B27,DETALLE!L:L)</f>
        <v>0</v>
      </c>
      <c r="D27" s="119" t="s">
        <v>222</v>
      </c>
      <c r="E27" s="184" t="s">
        <v>219</v>
      </c>
      <c r="F27" s="184"/>
      <c r="G27" s="90">
        <f ca="1">+G26-G25</f>
        <v>0</v>
      </c>
    </row>
    <row r="28" spans="1:14">
      <c r="B28" s="9"/>
      <c r="C28" s="6"/>
    </row>
    <row r="29" spans="1:14" ht="16.5" thickBot="1">
      <c r="B29" s="48" t="s">
        <v>31</v>
      </c>
      <c r="C29" s="49">
        <f ca="1">SUM(C27,C23,C21,C25,C17)</f>
        <v>0</v>
      </c>
      <c r="E29" s="185" t="s">
        <v>215</v>
      </c>
      <c r="F29" s="185"/>
      <c r="G29" s="124" t="e">
        <f ca="1">+G24/G27</f>
        <v>#DIV/0!</v>
      </c>
      <c r="H29" s="124"/>
    </row>
    <row r="30" spans="1:14">
      <c r="B30" s="18" t="s">
        <v>32</v>
      </c>
      <c r="C30" s="59">
        <f ca="1">C7+C10+C12+C14+(C32*(C17+C21+C23+C25+C27))</f>
        <v>0</v>
      </c>
    </row>
    <row r="31" spans="1:14" s="17" customFormat="1">
      <c r="C31" s="19"/>
      <c r="D31" s="109"/>
      <c r="E31" s="7"/>
      <c r="F31" s="92"/>
      <c r="G31" s="54"/>
      <c r="H31" s="8"/>
      <c r="I31"/>
      <c r="J31"/>
      <c r="K31"/>
      <c r="L31"/>
      <c r="M31"/>
      <c r="N31"/>
    </row>
    <row r="32" spans="1:14" s="17" customFormat="1">
      <c r="B32" s="18" t="s">
        <v>34</v>
      </c>
      <c r="C32" s="20">
        <f>+DETALLE!G2</f>
        <v>0</v>
      </c>
      <c r="D32" s="109"/>
      <c r="E32" s="7"/>
      <c r="F32" s="92"/>
      <c r="G32" s="54"/>
      <c r="H32" s="8"/>
      <c r="I32"/>
      <c r="J32"/>
      <c r="K32"/>
      <c r="L32"/>
      <c r="M32"/>
      <c r="N32"/>
    </row>
    <row r="33" spans="2:12">
      <c r="B33" s="23"/>
      <c r="C33" s="52"/>
      <c r="D33" s="110"/>
      <c r="E33" s="12"/>
      <c r="F33" s="93"/>
      <c r="H33" s="10"/>
      <c r="J33" s="12"/>
      <c r="K33" s="12"/>
      <c r="L33" s="12"/>
    </row>
    <row r="34" spans="2:12">
      <c r="B34" s="23"/>
      <c r="C34" s="52"/>
      <c r="D34" s="110"/>
      <c r="E34" s="12"/>
      <c r="F34" s="93"/>
      <c r="H34" s="10"/>
      <c r="J34" s="12"/>
      <c r="K34" s="12"/>
      <c r="L34" s="12"/>
    </row>
    <row r="35" spans="2:12">
      <c r="B35" s="23"/>
      <c r="C35" s="52"/>
      <c r="D35" s="110"/>
      <c r="E35" s="12"/>
      <c r="F35" s="93"/>
      <c r="H35" s="10"/>
      <c r="J35" s="12"/>
      <c r="K35" s="12"/>
      <c r="L35" s="12"/>
    </row>
    <row r="36" spans="2:12">
      <c r="B36" s="23"/>
      <c r="C36" s="52"/>
      <c r="D36" s="110"/>
      <c r="E36" s="12"/>
      <c r="F36" s="93"/>
      <c r="H36" s="10"/>
      <c r="J36" s="12"/>
      <c r="K36" s="12"/>
      <c r="L36" s="12"/>
    </row>
    <row r="37" spans="2:12">
      <c r="B37" s="23"/>
      <c r="C37" s="52"/>
      <c r="D37" s="110"/>
      <c r="E37" s="12"/>
      <c r="F37" s="93"/>
      <c r="H37" s="10"/>
      <c r="J37" s="12"/>
      <c r="K37" s="12"/>
      <c r="L37" s="12"/>
    </row>
    <row r="38" spans="2:12">
      <c r="B38" s="23"/>
      <c r="C38" s="52"/>
      <c r="D38" s="110"/>
      <c r="E38" s="12"/>
      <c r="F38" s="93"/>
      <c r="H38" s="10"/>
      <c r="J38" s="12"/>
      <c r="K38" s="12"/>
      <c r="L38" s="12"/>
    </row>
    <row r="39" spans="2:12">
      <c r="B39" s="23"/>
      <c r="C39" s="52"/>
      <c r="D39" s="110"/>
      <c r="E39" s="12"/>
      <c r="F39" s="93"/>
      <c r="H39" s="10"/>
      <c r="J39" s="12"/>
      <c r="K39" s="12"/>
      <c r="L39" s="12"/>
    </row>
    <row r="40" spans="2:12">
      <c r="B40" s="23"/>
      <c r="C40" s="52"/>
      <c r="D40" s="110"/>
      <c r="E40" s="12"/>
      <c r="F40" s="93"/>
      <c r="H40" s="10"/>
      <c r="J40" s="12"/>
      <c r="K40" s="12"/>
      <c r="L40" s="12"/>
    </row>
    <row r="41" spans="2:12">
      <c r="B41" s="23"/>
      <c r="C41" s="52"/>
      <c r="D41" s="110"/>
      <c r="E41" s="12"/>
      <c r="F41" s="93"/>
      <c r="H41" s="10"/>
      <c r="J41" s="12"/>
      <c r="K41" s="12"/>
      <c r="L41" s="12"/>
    </row>
    <row r="42" spans="2:12">
      <c r="B42" s="23"/>
      <c r="C42" s="52"/>
      <c r="D42" s="110"/>
      <c r="E42" s="12"/>
      <c r="F42" s="93"/>
      <c r="H42" s="10"/>
      <c r="J42" s="12"/>
      <c r="K42" s="12"/>
      <c r="L42" s="12"/>
    </row>
    <row r="43" spans="2:12">
      <c r="B43" s="23"/>
      <c r="C43" s="52"/>
      <c r="D43" s="110"/>
      <c r="E43" s="12"/>
      <c r="F43" s="93"/>
      <c r="H43" s="10"/>
      <c r="J43" s="12"/>
      <c r="K43" s="12"/>
      <c r="L43" s="12"/>
    </row>
    <row r="44" spans="2:12">
      <c r="B44" s="23"/>
      <c r="C44" s="52"/>
      <c r="D44" s="110"/>
      <c r="E44" s="12"/>
      <c r="F44" s="93"/>
      <c r="H44" s="10"/>
      <c r="J44" s="12"/>
      <c r="K44" s="12"/>
      <c r="L44" s="12"/>
    </row>
    <row r="45" spans="2:12">
      <c r="B45" s="23"/>
      <c r="C45" s="52"/>
      <c r="D45" s="110"/>
      <c r="E45" s="12"/>
      <c r="F45" s="93"/>
      <c r="H45" s="10"/>
      <c r="J45" s="12"/>
      <c r="K45" s="12"/>
      <c r="L45" s="12"/>
    </row>
    <row r="46" spans="2:12">
      <c r="B46" s="23"/>
      <c r="C46" s="52"/>
      <c r="D46" s="110"/>
      <c r="E46" s="12"/>
      <c r="F46" s="93"/>
      <c r="H46" s="10"/>
      <c r="J46" s="12"/>
      <c r="K46" s="12"/>
      <c r="L46" s="12"/>
    </row>
    <row r="47" spans="2:12">
      <c r="B47" s="23"/>
      <c r="C47" s="52"/>
      <c r="D47" s="110"/>
      <c r="E47" s="12"/>
      <c r="F47" s="93"/>
      <c r="H47" s="10"/>
      <c r="J47" s="12"/>
      <c r="K47" s="12"/>
      <c r="L47" s="12"/>
    </row>
    <row r="48" spans="2:12">
      <c r="B48" s="23"/>
      <c r="C48" s="52"/>
      <c r="D48" s="110"/>
      <c r="E48" s="12"/>
      <c r="F48" s="93"/>
      <c r="H48" s="10"/>
      <c r="J48" s="12"/>
      <c r="K48" s="12"/>
      <c r="L48" s="12"/>
    </row>
    <row r="49" spans="2:12">
      <c r="B49" s="23"/>
      <c r="C49" s="52"/>
      <c r="D49" s="110"/>
      <c r="E49" s="12"/>
      <c r="F49" s="93"/>
      <c r="H49" s="10"/>
      <c r="J49" s="12"/>
      <c r="K49" s="12"/>
      <c r="L49" s="12"/>
    </row>
    <row r="50" spans="2:12">
      <c r="B50" s="23"/>
      <c r="C50" s="52"/>
      <c r="D50" s="110"/>
      <c r="E50" s="12"/>
      <c r="F50" s="93"/>
      <c r="H50" s="10"/>
      <c r="J50" s="12"/>
      <c r="K50" s="12"/>
      <c r="L50" s="12"/>
    </row>
    <row r="51" spans="2:12">
      <c r="B51" s="23"/>
      <c r="C51" s="52"/>
      <c r="D51" s="110"/>
      <c r="E51" s="12"/>
      <c r="F51" s="93"/>
      <c r="H51" s="10"/>
      <c r="J51" s="12"/>
      <c r="K51" s="12"/>
      <c r="L51" s="12"/>
    </row>
    <row r="52" spans="2:12">
      <c r="B52" s="23"/>
      <c r="C52" s="52"/>
      <c r="D52" s="110"/>
      <c r="E52" s="12"/>
      <c r="F52" s="93"/>
      <c r="H52" s="10"/>
      <c r="J52" s="12"/>
      <c r="K52" s="12"/>
      <c r="L52" s="12"/>
    </row>
    <row r="53" spans="2:12">
      <c r="B53" s="179" t="s">
        <v>80</v>
      </c>
      <c r="C53" s="180"/>
      <c r="D53" s="180"/>
      <c r="E53" s="180"/>
      <c r="F53" s="180"/>
      <c r="G53" s="181"/>
      <c r="H53" s="10"/>
      <c r="J53" s="12"/>
      <c r="K53" s="12"/>
      <c r="L53" s="12"/>
    </row>
    <row r="54" spans="2:12">
      <c r="B54" s="60"/>
      <c r="C54" s="61" t="s">
        <v>81</v>
      </c>
      <c r="D54" s="62">
        <v>2.5</v>
      </c>
      <c r="E54" s="62"/>
      <c r="F54" s="94">
        <v>3</v>
      </c>
      <c r="G54" s="95" t="s">
        <v>37</v>
      </c>
      <c r="J54" s="12"/>
      <c r="K54" s="12"/>
      <c r="L54" s="12"/>
    </row>
    <row r="55" spans="2:12">
      <c r="B55" s="60" t="s">
        <v>33</v>
      </c>
      <c r="C55" s="61" t="e">
        <f ca="1">(C30/C32)-C17</f>
        <v>#DIV/0!</v>
      </c>
      <c r="D55" s="111" t="e">
        <f ca="1">+C55*D54</f>
        <v>#DIV/0!</v>
      </c>
      <c r="E55" s="63"/>
      <c r="F55" s="96" t="e">
        <f ca="1">+C55*F54</f>
        <v>#DIV/0!</v>
      </c>
      <c r="G55" s="177">
        <v>8350</v>
      </c>
      <c r="H55" s="67" t="s">
        <v>83</v>
      </c>
      <c r="J55" s="12"/>
      <c r="K55" s="12"/>
      <c r="L55" s="12"/>
    </row>
    <row r="56" spans="2:12">
      <c r="B56" s="64" t="s">
        <v>82</v>
      </c>
      <c r="C56" s="65" t="e">
        <f ca="1">C30/C32</f>
        <v>#DIV/0!</v>
      </c>
      <c r="D56" s="112" t="e">
        <f ca="1">+C55*D54+C17</f>
        <v>#DIV/0!</v>
      </c>
      <c r="E56" s="66"/>
      <c r="F56" s="97" t="e">
        <f ca="1">+C55*F54+C17</f>
        <v>#DIV/0!</v>
      </c>
      <c r="G56" s="178"/>
      <c r="H56" s="67" t="s">
        <v>84</v>
      </c>
      <c r="J56" s="12"/>
      <c r="K56" s="12"/>
      <c r="L56" s="12"/>
    </row>
    <row r="57" spans="2:12">
      <c r="B57" s="23" t="s">
        <v>85</v>
      </c>
      <c r="C57" s="52">
        <f>+G55-C17</f>
        <v>8350</v>
      </c>
      <c r="D57" s="110"/>
      <c r="E57" s="12"/>
      <c r="F57" s="93"/>
      <c r="H57" s="10"/>
      <c r="J57" s="12"/>
      <c r="K57" s="12"/>
      <c r="L57" s="12"/>
    </row>
    <row r="58" spans="2:12">
      <c r="B58" s="23"/>
      <c r="C58" s="52"/>
      <c r="D58" s="110"/>
      <c r="E58" s="12"/>
      <c r="F58" s="93"/>
      <c r="H58" s="10"/>
      <c r="J58" s="12"/>
      <c r="K58" s="12"/>
      <c r="L58" s="12"/>
    </row>
    <row r="59" spans="2:12" ht="15.75" thickBot="1">
      <c r="B59" s="2" t="s">
        <v>86</v>
      </c>
      <c r="C59" s="2"/>
      <c r="D59" s="113"/>
      <c r="E59" s="1"/>
      <c r="F59" s="53"/>
      <c r="G59" s="53"/>
      <c r="J59" s="12"/>
      <c r="K59" s="24"/>
      <c r="L59" s="24"/>
    </row>
    <row r="60" spans="2:12">
      <c r="B60" s="8" t="s">
        <v>35</v>
      </c>
      <c r="C60" s="25">
        <f ca="1">C16</f>
        <v>0</v>
      </c>
      <c r="D60" s="114"/>
      <c r="E60" s="25"/>
      <c r="F60" s="13"/>
      <c r="G60" s="98"/>
      <c r="H60" s="98"/>
      <c r="I60" s="176"/>
      <c r="J60" s="176"/>
      <c r="K60" s="26"/>
      <c r="L60" s="26"/>
    </row>
    <row r="61" spans="2:12">
      <c r="B61" s="8" t="s">
        <v>36</v>
      </c>
      <c r="C61" s="25">
        <f ca="1">C29</f>
        <v>0</v>
      </c>
      <c r="D61" s="114"/>
      <c r="E61" s="25"/>
      <c r="F61" s="13"/>
      <c r="G61" s="98"/>
      <c r="H61" s="99"/>
      <c r="I61" s="27"/>
      <c r="J61" s="28"/>
      <c r="K61" s="22"/>
      <c r="L61" s="22"/>
    </row>
    <row r="62" spans="2:12">
      <c r="B62" s="8" t="s">
        <v>37</v>
      </c>
      <c r="C62" s="25">
        <f>G55</f>
        <v>8350</v>
      </c>
      <c r="D62" s="114"/>
      <c r="E62" s="25"/>
      <c r="F62" s="13"/>
      <c r="G62" s="100"/>
      <c r="H62" s="99"/>
      <c r="I62" s="29"/>
      <c r="J62" s="29"/>
      <c r="K62" s="22"/>
      <c r="L62" s="22"/>
    </row>
    <row r="63" spans="2:12">
      <c r="B63" s="69" t="s">
        <v>38</v>
      </c>
      <c r="C63" s="25">
        <f ca="1">C62-C61</f>
        <v>8350</v>
      </c>
      <c r="D63" s="114"/>
      <c r="E63" s="25"/>
      <c r="F63" s="13"/>
      <c r="H63" s="101"/>
      <c r="I63" s="21"/>
      <c r="J63" s="21"/>
    </row>
    <row r="64" spans="2:12" ht="16.5" thickBot="1">
      <c r="B64" s="69" t="s">
        <v>214</v>
      </c>
      <c r="C64" s="68">
        <f ca="1">C60/C63</f>
        <v>0</v>
      </c>
      <c r="D64" s="115" t="s">
        <v>39</v>
      </c>
      <c r="E64" s="105"/>
      <c r="F64" s="102"/>
      <c r="G64" s="103"/>
      <c r="H64" s="103"/>
    </row>
    <row r="65" spans="2:8" ht="15.75">
      <c r="B65" s="69"/>
      <c r="C65" s="70"/>
      <c r="D65" s="116"/>
      <c r="E65" s="71"/>
      <c r="F65" s="102"/>
      <c r="G65" s="103"/>
      <c r="H65" s="103"/>
    </row>
  </sheetData>
  <mergeCells count="24">
    <mergeCell ref="E24:F24"/>
    <mergeCell ref="E25:F25"/>
    <mergeCell ref="E22:H23"/>
    <mergeCell ref="E8:F8"/>
    <mergeCell ref="E10:G10"/>
    <mergeCell ref="E14:F14"/>
    <mergeCell ref="E15:F15"/>
    <mergeCell ref="E18:F18"/>
    <mergeCell ref="C1:E2"/>
    <mergeCell ref="F1:G1"/>
    <mergeCell ref="F2:G2"/>
    <mergeCell ref="I60:J60"/>
    <mergeCell ref="G55:G56"/>
    <mergeCell ref="B53:G53"/>
    <mergeCell ref="E19:F19"/>
    <mergeCell ref="E20:F20"/>
    <mergeCell ref="E26:F26"/>
    <mergeCell ref="E27:F27"/>
    <mergeCell ref="E29:F29"/>
    <mergeCell ref="E4:H5"/>
    <mergeCell ref="B4:C4"/>
    <mergeCell ref="B5:C5"/>
    <mergeCell ref="F12:H12"/>
    <mergeCell ref="E7:F7"/>
  </mergeCells>
  <hyperlinks>
    <hyperlink ref="D17" location="DETALLE!E204" display="Ir"/>
    <hyperlink ref="D21" location="DETALLE!E207" display="Ir"/>
    <hyperlink ref="D23" location="DETALLE!E213" display="Ir"/>
    <hyperlink ref="D25" location="DETALLE!E210" display="Ir"/>
    <hyperlink ref="D27" location="DETALLE!E218" display="Ir"/>
    <hyperlink ref="D14" location="DETALLE!E202" display="Ir"/>
    <hyperlink ref="D12" location="DETALLE!E200" display="Ir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G9"/>
  <sheetViews>
    <sheetView zoomScaleNormal="100" workbookViewId="0">
      <selection activeCell="C16" sqref="C16"/>
    </sheetView>
  </sheetViews>
  <sheetFormatPr baseColWidth="10" defaultRowHeight="15"/>
  <cols>
    <col min="2" max="2" width="16" customWidth="1"/>
    <col min="3" max="3" width="19.5703125" bestFit="1" customWidth="1"/>
    <col min="4" max="5" width="20.85546875" bestFit="1" customWidth="1"/>
    <col min="6" max="6" width="6.42578125" customWidth="1"/>
  </cols>
  <sheetData>
    <row r="1" spans="2:7">
      <c r="B1" s="85" t="s">
        <v>90</v>
      </c>
      <c r="C1" t="s">
        <v>49</v>
      </c>
    </row>
    <row r="2" spans="2:7">
      <c r="F2" t="s">
        <v>224</v>
      </c>
    </row>
    <row r="3" spans="2:7">
      <c r="B3" s="85" t="s">
        <v>201</v>
      </c>
      <c r="C3" t="s">
        <v>265</v>
      </c>
      <c r="F3" t="s">
        <v>52</v>
      </c>
      <c r="G3" t="s">
        <v>225</v>
      </c>
    </row>
    <row r="4" spans="2:7">
      <c r="B4" s="86" t="s">
        <v>2</v>
      </c>
      <c r="C4" s="24">
        <v>0</v>
      </c>
      <c r="F4" t="s">
        <v>51</v>
      </c>
      <c r="G4" t="s">
        <v>226</v>
      </c>
    </row>
    <row r="5" spans="2:7">
      <c r="B5" s="153" t="s">
        <v>223</v>
      </c>
      <c r="C5" s="24">
        <v>0</v>
      </c>
      <c r="F5" t="s">
        <v>55</v>
      </c>
      <c r="G5" t="s">
        <v>227</v>
      </c>
    </row>
    <row r="6" spans="2:7">
      <c r="B6" s="86" t="s">
        <v>202</v>
      </c>
      <c r="C6" s="24">
        <v>0</v>
      </c>
      <c r="F6" t="s">
        <v>49</v>
      </c>
      <c r="G6" t="s">
        <v>228</v>
      </c>
    </row>
    <row r="7" spans="2:7">
      <c r="F7" t="s">
        <v>94</v>
      </c>
      <c r="G7" t="s">
        <v>229</v>
      </c>
    </row>
    <row r="9" spans="2:7">
      <c r="F9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DETALLE</vt:lpstr>
      <vt:lpstr>RESUMEN</vt:lpstr>
      <vt:lpstr>Proveedores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GrupCETT</dc:creator>
  <cp:lastModifiedBy>GrupCETT</cp:lastModifiedBy>
  <dcterms:created xsi:type="dcterms:W3CDTF">2019-10-30T14:39:36Z</dcterms:created>
  <dcterms:modified xsi:type="dcterms:W3CDTF">2020-03-03T12:42:00Z</dcterms:modified>
</cp:coreProperties>
</file>